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13035" activeTab="2"/>
  </bookViews>
  <sheets>
    <sheet name="Values" sheetId="1" r:id="rId1"/>
    <sheet name="Examples" sheetId="2" r:id="rId2"/>
    <sheet name="Test" sheetId="3" r:id="rId3"/>
  </sheets>
  <definedNames>
    <definedName name="choices_owned" localSheetId="2">'Test'!$A$44:$A$45</definedName>
    <definedName name="choices_owned">'Examples'!$A$44:$A$45</definedName>
    <definedName name="choices_terrain" localSheetId="2">'Test'!$A$48:$A$53</definedName>
    <definedName name="choices_terrain">'Examples'!$A$48:$A$52</definedName>
    <definedName name="mult_ener" localSheetId="2">'Test'!$B$24</definedName>
    <definedName name="mult_ener">'Examples'!$B$24</definedName>
    <definedName name="mult_food" localSheetId="2">'Test'!$B$22</definedName>
    <definedName name="mult_food">'Examples'!$B$22</definedName>
    <definedName name="mult_min" localSheetId="2">'Test'!$B$23</definedName>
    <definedName name="mult_min">'Examples'!$B$23</definedName>
    <definedName name="options_terrain" localSheetId="2">'Test'!$A$48:$B$53</definedName>
    <definedName name="options_terrain">'Examples'!$A$48:$B$52</definedName>
    <definedName name="yields_terrain">'Values'!$A$3:$D$8</definedName>
  </definedNames>
  <calcPr fullCalcOnLoad="1"/>
</workbook>
</file>

<file path=xl/sharedStrings.xml><?xml version="1.0" encoding="utf-8"?>
<sst xmlns="http://schemas.openxmlformats.org/spreadsheetml/2006/main" count="320" uniqueCount="80">
  <si>
    <t>Feature adjustment</t>
  </si>
  <si>
    <t>Lattice</t>
  </si>
  <si>
    <t>CO2 / O2</t>
  </si>
  <si>
    <t>Food</t>
  </si>
  <si>
    <t>Energy</t>
  </si>
  <si>
    <t>Minerals</t>
  </si>
  <si>
    <t>Terrain</t>
  </si>
  <si>
    <t>Yield</t>
  </si>
  <si>
    <t>Yield Adjustment</t>
  </si>
  <si>
    <t>Cold</t>
  </si>
  <si>
    <t>Hellish</t>
  </si>
  <si>
    <t>Temperate</t>
  </si>
  <si>
    <t>Tropical</t>
  </si>
  <si>
    <t>Improvement Adjustment</t>
  </si>
  <si>
    <t>Feature Adjustment</t>
  </si>
  <si>
    <t>Total Yield</t>
  </si>
  <si>
    <t>Hothouse</t>
  </si>
  <si>
    <t>None</t>
  </si>
  <si>
    <t>Global Adjustment</t>
  </si>
  <si>
    <t>Aerator</t>
  </si>
  <si>
    <t>CO2</t>
  </si>
  <si>
    <t>Aerated</t>
  </si>
  <si>
    <t>Genomy: Anthrocentric</t>
  </si>
  <si>
    <t>Genomy: Roan</t>
  </si>
  <si>
    <t>Genomy: Mutational</t>
  </si>
  <si>
    <t>Farm</t>
  </si>
  <si>
    <t>Chance of Terrain change UP</t>
  </si>
  <si>
    <t>Chance of Terrain change DOWN</t>
  </si>
  <si>
    <t>City</t>
  </si>
  <si>
    <t>Unhealthiness</t>
  </si>
  <si>
    <t>Food x</t>
  </si>
  <si>
    <t>Minerals x</t>
  </si>
  <si>
    <t>Energy x</t>
  </si>
  <si>
    <t>Local Adjustment (w/in civ control)</t>
  </si>
  <si>
    <t>Extractor</t>
  </si>
  <si>
    <t>Habitat</t>
  </si>
  <si>
    <t>Mine</t>
  </si>
  <si>
    <t>Prod</t>
  </si>
  <si>
    <t>Ener</t>
  </si>
  <si>
    <t>Farm + Bonus I</t>
  </si>
  <si>
    <t>Farm + Bonus II</t>
  </si>
  <si>
    <t>O2</t>
  </si>
  <si>
    <t>Enterprise</t>
  </si>
  <si>
    <t>Hill</t>
  </si>
  <si>
    <t>Resonator I</t>
  </si>
  <si>
    <t>Resonator 2</t>
  </si>
  <si>
    <t>Resonator 3</t>
  </si>
  <si>
    <t>Resonator 4</t>
  </si>
  <si>
    <t>Resonator X (Roan only)</t>
  </si>
  <si>
    <t>Res X</t>
  </si>
  <si>
    <t>Feature</t>
  </si>
  <si>
    <t>Improvement</t>
  </si>
  <si>
    <t>VC, C</t>
  </si>
  <si>
    <t>Te, Tr</t>
  </si>
  <si>
    <t>All</t>
  </si>
  <si>
    <t>C, Te, Tr</t>
  </si>
  <si>
    <t>Notes</t>
  </si>
  <si>
    <t>&lt; 200 Kelvin</t>
  </si>
  <si>
    <t>&lt; 275 Kelvin</t>
  </si>
  <si>
    <t>&lt; 315 Kelvin</t>
  </si>
  <si>
    <t>&gt; 315 Kelvin</t>
  </si>
  <si>
    <t>&lt; 300 Kelvin</t>
  </si>
  <si>
    <t>VC, C, Te, Tr</t>
  </si>
  <si>
    <t>C, Te, Tr, H</t>
  </si>
  <si>
    <t>Terraform Score, Low</t>
  </si>
  <si>
    <t>Terraform Score, High</t>
  </si>
  <si>
    <t>Farm+</t>
  </si>
  <si>
    <t>Terraform Starting value</t>
  </si>
  <si>
    <t>TERRAFORM TOTAL</t>
  </si>
  <si>
    <t>Hothouse + Anthrocentric / Mutational</t>
  </si>
  <si>
    <t>Extractor + Mechanical</t>
  </si>
  <si>
    <t>Enterprise + Cybernetic</t>
  </si>
  <si>
    <t>Resonator 4 + Cybernetic</t>
  </si>
  <si>
    <t>Is Owned?</t>
  </si>
  <si>
    <t>Yes</t>
  </si>
  <si>
    <t>No</t>
  </si>
  <si>
    <t>Terrain Index</t>
  </si>
  <si>
    <t>V.Cold</t>
  </si>
  <si>
    <t>Firestorm</t>
  </si>
  <si>
    <t>Tundra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</si>
</sst>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left" inden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 indent="1"/>
    </xf>
    <xf numFmtId="9" fontId="0" fillId="0" borderId="0" xfId="19" applyAlignment="1">
      <alignment/>
    </xf>
    <xf numFmtId="9" fontId="0" fillId="2" borderId="0" xfId="19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 horizontal="left" indent="1"/>
    </xf>
    <xf numFmtId="9" fontId="0" fillId="0" borderId="0" xfId="19" applyAlignment="1">
      <alignment/>
    </xf>
    <xf numFmtId="9" fontId="0" fillId="2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E7" sqref="E7"/>
    </sheetView>
  </sheetViews>
  <sheetFormatPr defaultColWidth="9.140625" defaultRowHeight="12.75"/>
  <cols>
    <col min="1" max="1" width="35.00390625" style="0" bestFit="1" customWidth="1"/>
    <col min="2" max="2" width="5.57421875" style="0" bestFit="1" customWidth="1"/>
    <col min="3" max="3" width="5.28125" style="0" bestFit="1" customWidth="1"/>
    <col min="4" max="4" width="5.140625" style="0" bestFit="1" customWidth="1"/>
    <col min="5" max="5" width="21.140625" style="29" bestFit="1" customWidth="1"/>
    <col min="6" max="6" width="21.57421875" style="0" bestFit="1" customWidth="1"/>
    <col min="7" max="7" width="11.8515625" style="0" bestFit="1" customWidth="1"/>
    <col min="8" max="8" width="11.140625" style="0" bestFit="1" customWidth="1"/>
  </cols>
  <sheetData>
    <row r="1" spans="2:8" s="27" customFormat="1" ht="12.75">
      <c r="B1" s="27" t="s">
        <v>3</v>
      </c>
      <c r="C1" s="27" t="s">
        <v>37</v>
      </c>
      <c r="D1" s="27" t="s">
        <v>38</v>
      </c>
      <c r="E1" s="28" t="s">
        <v>64</v>
      </c>
      <c r="F1" s="27" t="s">
        <v>65</v>
      </c>
      <c r="G1" s="27" t="s">
        <v>6</v>
      </c>
      <c r="H1" s="27" t="s">
        <v>56</v>
      </c>
    </row>
    <row r="2" spans="1:5" s="27" customFormat="1" ht="12.75">
      <c r="A2" s="27" t="s">
        <v>6</v>
      </c>
      <c r="E2" s="28"/>
    </row>
    <row r="3" spans="1:8" ht="12.75">
      <c r="A3" s="1" t="s">
        <v>9</v>
      </c>
      <c r="B3">
        <v>1</v>
      </c>
      <c r="C3">
        <v>1</v>
      </c>
      <c r="D3">
        <v>0</v>
      </c>
      <c r="E3" s="29">
        <v>10</v>
      </c>
      <c r="F3">
        <v>19</v>
      </c>
      <c r="H3" t="s">
        <v>58</v>
      </c>
    </row>
    <row r="4" spans="1:8" ht="12.75">
      <c r="A4" s="1" t="s">
        <v>10</v>
      </c>
      <c r="B4">
        <v>0</v>
      </c>
      <c r="C4">
        <v>0</v>
      </c>
      <c r="D4">
        <v>0</v>
      </c>
      <c r="E4" s="29">
        <v>40</v>
      </c>
      <c r="H4" t="s">
        <v>60</v>
      </c>
    </row>
    <row r="5" spans="1:8" ht="12.75">
      <c r="A5" s="1" t="s">
        <v>11</v>
      </c>
      <c r="B5">
        <v>2</v>
      </c>
      <c r="C5">
        <v>0</v>
      </c>
      <c r="D5">
        <v>0</v>
      </c>
      <c r="E5" s="29">
        <v>20</v>
      </c>
      <c r="F5">
        <v>29</v>
      </c>
      <c r="H5" t="s">
        <v>61</v>
      </c>
    </row>
    <row r="6" spans="1:8" ht="12.75">
      <c r="A6" s="1" t="s">
        <v>12</v>
      </c>
      <c r="B6">
        <v>1</v>
      </c>
      <c r="C6">
        <v>0</v>
      </c>
      <c r="D6">
        <v>1</v>
      </c>
      <c r="E6" s="29">
        <v>30</v>
      </c>
      <c r="F6">
        <v>39</v>
      </c>
      <c r="H6" t="s">
        <v>59</v>
      </c>
    </row>
    <row r="7" spans="1:4" ht="12.75">
      <c r="A7" s="1" t="s">
        <v>79</v>
      </c>
      <c r="B7">
        <v>1</v>
      </c>
      <c r="C7">
        <v>0</v>
      </c>
      <c r="D7">
        <v>0</v>
      </c>
    </row>
    <row r="8" spans="1:8" ht="12.75">
      <c r="A8" s="1" t="s">
        <v>77</v>
      </c>
      <c r="B8">
        <v>0</v>
      </c>
      <c r="C8">
        <v>2</v>
      </c>
      <c r="D8">
        <v>0</v>
      </c>
      <c r="F8">
        <v>10</v>
      </c>
      <c r="H8" t="s">
        <v>57</v>
      </c>
    </row>
    <row r="9" ht="12.75">
      <c r="A9" s="27" t="s">
        <v>50</v>
      </c>
    </row>
    <row r="10" spans="1:7" ht="12.75">
      <c r="A10" s="1" t="s">
        <v>1</v>
      </c>
      <c r="B10">
        <v>-1</v>
      </c>
      <c r="D10">
        <v>1</v>
      </c>
      <c r="G10" t="s">
        <v>62</v>
      </c>
    </row>
    <row r="11" spans="1:7" ht="12.75">
      <c r="A11" s="1" t="s">
        <v>20</v>
      </c>
      <c r="G11" t="s">
        <v>63</v>
      </c>
    </row>
    <row r="12" spans="1:7" ht="12.75">
      <c r="A12" s="1" t="s">
        <v>41</v>
      </c>
      <c r="G12" t="s">
        <v>54</v>
      </c>
    </row>
    <row r="13" spans="1:7" ht="12.75">
      <c r="A13" s="1" t="s">
        <v>43</v>
      </c>
      <c r="B13">
        <v>-1</v>
      </c>
      <c r="C13">
        <v>1</v>
      </c>
      <c r="G13" t="s">
        <v>54</v>
      </c>
    </row>
    <row r="14" ht="12.75">
      <c r="A14" s="27" t="s">
        <v>51</v>
      </c>
    </row>
    <row r="15" spans="1:7" ht="12.75">
      <c r="A15" s="1" t="s">
        <v>16</v>
      </c>
      <c r="B15">
        <v>2</v>
      </c>
      <c r="G15" t="s">
        <v>52</v>
      </c>
    </row>
    <row r="16" spans="1:7" ht="12.75">
      <c r="A16" s="1" t="s">
        <v>69</v>
      </c>
      <c r="B16">
        <v>3</v>
      </c>
      <c r="G16" t="s">
        <v>52</v>
      </c>
    </row>
    <row r="17" spans="1:7" ht="12.75">
      <c r="A17" s="1" t="s">
        <v>25</v>
      </c>
      <c r="B17">
        <v>3</v>
      </c>
      <c r="G17" t="s">
        <v>53</v>
      </c>
    </row>
    <row r="18" spans="1:7" ht="12.75">
      <c r="A18" s="1" t="s">
        <v>39</v>
      </c>
      <c r="B18">
        <v>4</v>
      </c>
      <c r="G18" t="s">
        <v>53</v>
      </c>
    </row>
    <row r="19" spans="1:7" ht="12.75">
      <c r="A19" s="1" t="s">
        <v>40</v>
      </c>
      <c r="B19">
        <v>5</v>
      </c>
      <c r="G19" t="s">
        <v>53</v>
      </c>
    </row>
    <row r="20" spans="1:7" ht="12.75">
      <c r="A20" s="1" t="s">
        <v>19</v>
      </c>
      <c r="B20">
        <v>2</v>
      </c>
      <c r="G20" t="s">
        <v>54</v>
      </c>
    </row>
    <row r="21" spans="1:7" ht="12.75">
      <c r="A21" s="1" t="s">
        <v>35</v>
      </c>
      <c r="B21">
        <v>1</v>
      </c>
      <c r="C21">
        <v>1</v>
      </c>
      <c r="D21">
        <v>2</v>
      </c>
      <c r="G21" t="s">
        <v>53</v>
      </c>
    </row>
    <row r="22" spans="1:7" ht="12.75">
      <c r="A22" s="1" t="s">
        <v>34</v>
      </c>
      <c r="C22">
        <v>1</v>
      </c>
      <c r="G22" t="s">
        <v>54</v>
      </c>
    </row>
    <row r="23" spans="1:7" ht="12.75">
      <c r="A23" s="1" t="s">
        <v>70</v>
      </c>
      <c r="C23">
        <v>2</v>
      </c>
      <c r="G23" t="s">
        <v>54</v>
      </c>
    </row>
    <row r="24" spans="1:7" ht="12.75">
      <c r="A24" s="1" t="s">
        <v>36</v>
      </c>
      <c r="C24">
        <v>2</v>
      </c>
      <c r="G24" t="s">
        <v>43</v>
      </c>
    </row>
    <row r="25" spans="1:7" ht="12.75">
      <c r="A25" s="1" t="s">
        <v>42</v>
      </c>
      <c r="C25">
        <v>1</v>
      </c>
      <c r="D25">
        <v>3</v>
      </c>
      <c r="G25" t="s">
        <v>55</v>
      </c>
    </row>
    <row r="26" spans="1:7" ht="12.75">
      <c r="A26" s="1" t="s">
        <v>71</v>
      </c>
      <c r="C26">
        <v>1</v>
      </c>
      <c r="D26">
        <v>4</v>
      </c>
      <c r="G26" t="s">
        <v>55</v>
      </c>
    </row>
    <row r="27" spans="1:7" ht="12.75">
      <c r="A27" s="1" t="s">
        <v>44</v>
      </c>
      <c r="D27">
        <v>1</v>
      </c>
      <c r="G27" t="s">
        <v>54</v>
      </c>
    </row>
    <row r="28" spans="1:7" ht="12.75">
      <c r="A28" s="1" t="s">
        <v>45</v>
      </c>
      <c r="D28">
        <v>2</v>
      </c>
      <c r="G28" t="s">
        <v>54</v>
      </c>
    </row>
    <row r="29" spans="1:7" ht="12.75">
      <c r="A29" s="1" t="s">
        <v>46</v>
      </c>
      <c r="D29">
        <v>3</v>
      </c>
      <c r="G29" t="s">
        <v>54</v>
      </c>
    </row>
    <row r="30" spans="1:7" ht="12.75">
      <c r="A30" s="1" t="s">
        <v>47</v>
      </c>
      <c r="D30">
        <v>5</v>
      </c>
      <c r="G30" t="s">
        <v>54</v>
      </c>
    </row>
    <row r="31" spans="1:7" ht="12.75">
      <c r="A31" s="1" t="s">
        <v>72</v>
      </c>
      <c r="D31">
        <v>6</v>
      </c>
      <c r="G31" t="s">
        <v>54</v>
      </c>
    </row>
    <row r="32" spans="1:7" ht="12.75">
      <c r="A32" s="1" t="s">
        <v>48</v>
      </c>
      <c r="B32">
        <v>2</v>
      </c>
      <c r="C32">
        <v>2</v>
      </c>
      <c r="D32">
        <v>4</v>
      </c>
      <c r="G32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0.8515625" style="0" bestFit="1" customWidth="1"/>
    <col min="2" max="2" width="2.57421875" style="21" bestFit="1" customWidth="1"/>
    <col min="7" max="7" width="9.140625" style="3" customWidth="1"/>
  </cols>
  <sheetData>
    <row r="1" spans="1:22" s="4" customFormat="1" ht="12.75">
      <c r="A1" s="4" t="s">
        <v>6</v>
      </c>
      <c r="B1" s="20"/>
      <c r="C1" s="4" t="s">
        <v>77</v>
      </c>
      <c r="D1" s="4" t="s">
        <v>77</v>
      </c>
      <c r="E1" s="4" t="s">
        <v>77</v>
      </c>
      <c r="F1" s="4" t="s">
        <v>9</v>
      </c>
      <c r="G1" s="4" t="s">
        <v>77</v>
      </c>
      <c r="H1" s="4" t="s">
        <v>77</v>
      </c>
      <c r="I1" s="4" t="s">
        <v>77</v>
      </c>
      <c r="J1" s="4" t="s">
        <v>9</v>
      </c>
      <c r="K1" s="4" t="s">
        <v>77</v>
      </c>
      <c r="L1" s="4" t="s">
        <v>11</v>
      </c>
      <c r="M1" s="4" t="s">
        <v>77</v>
      </c>
      <c r="N1" s="4" t="s">
        <v>9</v>
      </c>
      <c r="O1" s="4" t="s">
        <v>11</v>
      </c>
      <c r="P1" s="4" t="s">
        <v>77</v>
      </c>
      <c r="Q1" s="4" t="s">
        <v>9</v>
      </c>
      <c r="R1" s="4" t="s">
        <v>11</v>
      </c>
      <c r="S1" s="4" t="s">
        <v>11</v>
      </c>
      <c r="T1" s="4" t="s">
        <v>11</v>
      </c>
      <c r="U1" s="4" t="s">
        <v>12</v>
      </c>
      <c r="V1" s="4" t="s">
        <v>10</v>
      </c>
    </row>
    <row r="2" spans="1:22" ht="12.75">
      <c r="A2" t="s">
        <v>76</v>
      </c>
      <c r="B2"/>
      <c r="C2">
        <f>VLOOKUP(C1,options_terrain,2)</f>
        <v>0</v>
      </c>
      <c r="D2">
        <f>VLOOKUP(D1,options_terrain,2)</f>
        <v>0</v>
      </c>
      <c r="E2">
        <f>VLOOKUP(E1,options_terrain,2)</f>
        <v>0</v>
      </c>
      <c r="F2">
        <f>VLOOKUP(F1,options_terrain,2)</f>
        <v>1</v>
      </c>
      <c r="G2" s="3">
        <f>VLOOKUP(G1,options_terrain,2)</f>
        <v>0</v>
      </c>
      <c r="H2">
        <f>VLOOKUP(H1,options_terrain,2)</f>
        <v>0</v>
      </c>
      <c r="I2">
        <f>VLOOKUP(I1,options_terrain,2)</f>
        <v>0</v>
      </c>
      <c r="J2">
        <f>VLOOKUP(J1,options_terrain,2)</f>
        <v>1</v>
      </c>
      <c r="K2">
        <f>VLOOKUP(K1,options_terrain,2)</f>
        <v>0</v>
      </c>
      <c r="L2">
        <f>VLOOKUP(L1,options_terrain,2)</f>
        <v>2</v>
      </c>
      <c r="M2">
        <f>VLOOKUP(M1,options_terrain,2)</f>
        <v>0</v>
      </c>
      <c r="N2">
        <f>VLOOKUP(N1,options_terrain,2)</f>
        <v>1</v>
      </c>
      <c r="O2">
        <f>VLOOKUP(O1,options_terrain,2)</f>
        <v>2</v>
      </c>
      <c r="P2">
        <f>VLOOKUP(P1,options_terrain,2)</f>
        <v>0</v>
      </c>
      <c r="Q2">
        <f>VLOOKUP(Q1,options_terrain,2)</f>
        <v>1</v>
      </c>
      <c r="R2">
        <f>VLOOKUP(R1,options_terrain,2)</f>
        <v>2</v>
      </c>
      <c r="S2">
        <f>VLOOKUP(S1,options_terrain,2)</f>
        <v>2</v>
      </c>
      <c r="T2">
        <f>VLOOKUP(T1,options_terrain,2)</f>
        <v>2</v>
      </c>
      <c r="U2">
        <f>VLOOKUP(U1,options_terrain,2)</f>
        <v>3</v>
      </c>
      <c r="V2">
        <f>VLOOKUP(V1,options_terrain,2)</f>
        <v>4</v>
      </c>
    </row>
    <row r="3" ht="12.75">
      <c r="A3" s="2" t="s">
        <v>7</v>
      </c>
    </row>
    <row r="4" spans="1:22" ht="12.75">
      <c r="A4" s="1" t="s">
        <v>3</v>
      </c>
      <c r="C4">
        <f>VLOOKUP(C1,yields_terrain,2)</f>
        <v>0</v>
      </c>
      <c r="D4">
        <f>VLOOKUP(D1,yields_terrain,2)</f>
        <v>0</v>
      </c>
      <c r="E4">
        <f>VLOOKUP(E1,yields_terrain,2)</f>
        <v>0</v>
      </c>
      <c r="F4">
        <f>VLOOKUP(F1,yields_terrain,2)</f>
        <v>1</v>
      </c>
      <c r="G4" s="3">
        <f>VLOOKUP(G1,yields_terrain,2)</f>
        <v>0</v>
      </c>
      <c r="H4">
        <f>VLOOKUP(H1,yields_terrain,2)</f>
        <v>0</v>
      </c>
      <c r="I4">
        <f>VLOOKUP(I1,yields_terrain,2)</f>
        <v>0</v>
      </c>
      <c r="J4">
        <f>VLOOKUP(J1,yields_terrain,2)</f>
        <v>1</v>
      </c>
      <c r="K4">
        <f>VLOOKUP(K1,yields_terrain,2)</f>
        <v>0</v>
      </c>
      <c r="L4">
        <f>VLOOKUP(L1,yields_terrain,2)</f>
        <v>2</v>
      </c>
      <c r="M4">
        <f>VLOOKUP(M1,yields_terrain,2)</f>
        <v>0</v>
      </c>
      <c r="N4">
        <f>VLOOKUP(N1,yields_terrain,2)</f>
        <v>1</v>
      </c>
      <c r="O4">
        <f>VLOOKUP(O1,yields_terrain,2)</f>
        <v>2</v>
      </c>
      <c r="P4">
        <f>VLOOKUP(P1,yields_terrain,2)</f>
        <v>0</v>
      </c>
      <c r="Q4">
        <f>VLOOKUP(Q1,yields_terrain,2)</f>
        <v>1</v>
      </c>
      <c r="R4">
        <f>VLOOKUP(R1,yields_terrain,2)</f>
        <v>2</v>
      </c>
      <c r="S4">
        <f>VLOOKUP(S1,yields_terrain,2)</f>
        <v>2</v>
      </c>
      <c r="T4">
        <f>VLOOKUP(T1,yields_terrain,2)</f>
        <v>2</v>
      </c>
      <c r="U4">
        <f>VLOOKUP(U1,yields_terrain,2)</f>
        <v>1</v>
      </c>
      <c r="V4">
        <f>VLOOKUP(V1,yields_terrain,2)</f>
        <v>0</v>
      </c>
    </row>
    <row r="5" spans="1:22" ht="12.75">
      <c r="A5" s="1" t="s">
        <v>5</v>
      </c>
      <c r="C5">
        <f>VLOOKUP(C1,yields_terrain,3)</f>
        <v>2</v>
      </c>
      <c r="D5">
        <f>VLOOKUP(D1,yields_terrain,3)</f>
        <v>2</v>
      </c>
      <c r="E5">
        <f>VLOOKUP(E1,yields_terrain,3)</f>
        <v>2</v>
      </c>
      <c r="F5">
        <f>VLOOKUP(F1,yields_terrain,3)</f>
        <v>1</v>
      </c>
      <c r="G5" s="3">
        <f>VLOOKUP(G1,yields_terrain,3)</f>
        <v>2</v>
      </c>
      <c r="H5">
        <f>VLOOKUP(H1,yields_terrain,3)</f>
        <v>2</v>
      </c>
      <c r="I5">
        <f>VLOOKUP(I1,yields_terrain,3)</f>
        <v>2</v>
      </c>
      <c r="J5">
        <f>VLOOKUP(J1,yields_terrain,3)</f>
        <v>1</v>
      </c>
      <c r="K5">
        <f>VLOOKUP(K1,yields_terrain,3)</f>
        <v>2</v>
      </c>
      <c r="L5">
        <f>VLOOKUP(L1,yields_terrain,3)</f>
        <v>0</v>
      </c>
      <c r="M5">
        <f>VLOOKUP(M1,yields_terrain,3)</f>
        <v>2</v>
      </c>
      <c r="N5">
        <f>VLOOKUP(N1,yields_terrain,3)</f>
        <v>1</v>
      </c>
      <c r="O5">
        <f>VLOOKUP(O1,yields_terrain,3)</f>
        <v>0</v>
      </c>
      <c r="P5">
        <f>VLOOKUP(P1,yields_terrain,3)</f>
        <v>2</v>
      </c>
      <c r="Q5">
        <f>VLOOKUP(Q1,yields_terrain,3)</f>
        <v>1</v>
      </c>
      <c r="R5">
        <f>VLOOKUP(R1,yields_terrain,3)</f>
        <v>0</v>
      </c>
      <c r="S5">
        <f>VLOOKUP(S1,yields_terrain,3)</f>
        <v>0</v>
      </c>
      <c r="T5">
        <f>VLOOKUP(T1,yields_terrain,3)</f>
        <v>0</v>
      </c>
      <c r="U5">
        <f>VLOOKUP(U1,yields_terrain,3)</f>
        <v>0</v>
      </c>
      <c r="V5">
        <f>VLOOKUP(V1,yields_terrain,3)</f>
        <v>0</v>
      </c>
    </row>
    <row r="6" spans="1:22" ht="12.75">
      <c r="A6" s="1" t="s">
        <v>4</v>
      </c>
      <c r="C6">
        <f>VLOOKUP(C1,yields_terrain,4)</f>
        <v>0</v>
      </c>
      <c r="D6">
        <f>VLOOKUP(D1,yields_terrain,3)</f>
        <v>2</v>
      </c>
      <c r="E6">
        <f>VLOOKUP(E1,yields_terrain,3)</f>
        <v>2</v>
      </c>
      <c r="F6">
        <f>VLOOKUP(F1,yields_terrain,3)</f>
        <v>1</v>
      </c>
      <c r="G6" s="3">
        <f>VLOOKUP(G1,yields_terrain,3)</f>
        <v>2</v>
      </c>
      <c r="H6">
        <f>VLOOKUP(H1,yields_terrain,3)</f>
        <v>2</v>
      </c>
      <c r="I6">
        <f>VLOOKUP(I1,yields_terrain,3)</f>
        <v>2</v>
      </c>
      <c r="J6">
        <f>VLOOKUP(J1,yields_terrain,3)</f>
        <v>1</v>
      </c>
      <c r="K6">
        <f>VLOOKUP(K1,yields_terrain,3)</f>
        <v>2</v>
      </c>
      <c r="L6">
        <f>VLOOKUP(L1,yields_terrain,3)</f>
        <v>0</v>
      </c>
      <c r="M6">
        <f>VLOOKUP(M1,yields_terrain,3)</f>
        <v>2</v>
      </c>
      <c r="N6">
        <f>VLOOKUP(N1,yields_terrain,3)</f>
        <v>1</v>
      </c>
      <c r="O6">
        <f>VLOOKUP(O1,yields_terrain,3)</f>
        <v>0</v>
      </c>
      <c r="P6">
        <f>VLOOKUP(P1,yields_terrain,3)</f>
        <v>2</v>
      </c>
      <c r="Q6">
        <f>VLOOKUP(Q1,yields_terrain,3)</f>
        <v>1</v>
      </c>
      <c r="R6">
        <f>VLOOKUP(R1,yields_terrain,3)</f>
        <v>0</v>
      </c>
      <c r="S6">
        <f>VLOOKUP(S1,yields_terrain,3)</f>
        <v>0</v>
      </c>
      <c r="T6">
        <f>VLOOKUP(T1,yields_terrain,3)</f>
        <v>0</v>
      </c>
      <c r="U6">
        <f>VLOOKUP(U1,yields_terrain,3)</f>
        <v>0</v>
      </c>
      <c r="V6">
        <f>VLOOKUP(V1,yields_terrain,3)</f>
        <v>0</v>
      </c>
    </row>
    <row r="7" spans="1:21" s="8" customFormat="1" ht="12.75">
      <c r="A7" s="7" t="s">
        <v>13</v>
      </c>
      <c r="B7" s="22"/>
      <c r="C7" s="8" t="s">
        <v>17</v>
      </c>
      <c r="D7" s="8" t="s">
        <v>49</v>
      </c>
      <c r="E7" s="8" t="s">
        <v>17</v>
      </c>
      <c r="F7" s="8" t="s">
        <v>17</v>
      </c>
      <c r="G7" s="12" t="s">
        <v>17</v>
      </c>
      <c r="H7" s="8" t="s">
        <v>36</v>
      </c>
      <c r="I7" s="8" t="s">
        <v>17</v>
      </c>
      <c r="J7" s="8" t="s">
        <v>34</v>
      </c>
      <c r="K7" s="8" t="s">
        <v>16</v>
      </c>
      <c r="L7" s="8" t="s">
        <v>35</v>
      </c>
      <c r="M7" s="8" t="s">
        <v>19</v>
      </c>
      <c r="N7" s="8" t="s">
        <v>19</v>
      </c>
      <c r="O7" s="8" t="s">
        <v>19</v>
      </c>
      <c r="P7" s="8" t="s">
        <v>16</v>
      </c>
      <c r="Q7" s="8" t="s">
        <v>16</v>
      </c>
      <c r="R7" s="8" t="s">
        <v>28</v>
      </c>
      <c r="S7" s="8" t="s">
        <v>25</v>
      </c>
      <c r="T7" s="8" t="s">
        <v>66</v>
      </c>
      <c r="U7" s="8" t="s">
        <v>66</v>
      </c>
    </row>
    <row r="8" spans="1:21" ht="12.75">
      <c r="A8" s="1" t="s">
        <v>3</v>
      </c>
      <c r="C8">
        <v>0</v>
      </c>
      <c r="D8">
        <v>2</v>
      </c>
      <c r="E8">
        <v>0</v>
      </c>
      <c r="F8">
        <v>0</v>
      </c>
      <c r="G8" s="3">
        <v>0</v>
      </c>
      <c r="H8">
        <v>0</v>
      </c>
      <c r="I8">
        <v>0</v>
      </c>
      <c r="J8">
        <v>0</v>
      </c>
      <c r="K8">
        <v>2</v>
      </c>
      <c r="L8">
        <v>1</v>
      </c>
      <c r="M8">
        <v>2</v>
      </c>
      <c r="N8">
        <v>2</v>
      </c>
      <c r="O8">
        <v>2</v>
      </c>
      <c r="P8">
        <v>3</v>
      </c>
      <c r="Q8">
        <v>3</v>
      </c>
      <c r="R8">
        <v>2</v>
      </c>
      <c r="S8">
        <v>2</v>
      </c>
      <c r="T8">
        <v>3</v>
      </c>
      <c r="U8">
        <v>4</v>
      </c>
    </row>
    <row r="9" spans="1:21" ht="12.75">
      <c r="A9" s="1" t="s">
        <v>5</v>
      </c>
      <c r="C9">
        <v>0</v>
      </c>
      <c r="D9">
        <v>0</v>
      </c>
      <c r="E9">
        <v>0</v>
      </c>
      <c r="F9">
        <v>0</v>
      </c>
      <c r="G9" s="3">
        <v>0</v>
      </c>
      <c r="H9">
        <v>2</v>
      </c>
      <c r="I9">
        <v>0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2</v>
      </c>
      <c r="S9">
        <v>0</v>
      </c>
      <c r="T9">
        <v>0</v>
      </c>
      <c r="U9">
        <v>0</v>
      </c>
    </row>
    <row r="10" spans="1:21" ht="12.75">
      <c r="A10" s="1" t="s">
        <v>4</v>
      </c>
      <c r="C10">
        <v>0</v>
      </c>
      <c r="D10">
        <v>4</v>
      </c>
      <c r="E10">
        <v>0</v>
      </c>
      <c r="F10">
        <v>0</v>
      </c>
      <c r="G10" s="3">
        <v>0</v>
      </c>
      <c r="H10">
        <v>0</v>
      </c>
      <c r="I10">
        <v>0</v>
      </c>
      <c r="J10">
        <v>2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</row>
    <row r="11" spans="1:21" s="11" customFormat="1" ht="12.75">
      <c r="A11" s="10" t="s">
        <v>14</v>
      </c>
      <c r="B11" s="23"/>
      <c r="C11" s="11" t="s">
        <v>1</v>
      </c>
      <c r="D11" s="11" t="s">
        <v>1</v>
      </c>
      <c r="E11" s="11" t="s">
        <v>1</v>
      </c>
      <c r="F11" s="11" t="s">
        <v>1</v>
      </c>
      <c r="G11" s="13" t="s">
        <v>17</v>
      </c>
      <c r="H11" s="11" t="s">
        <v>17</v>
      </c>
      <c r="I11" s="11" t="s">
        <v>17</v>
      </c>
      <c r="J11" s="11" t="s">
        <v>17</v>
      </c>
      <c r="K11" s="11" t="s">
        <v>17</v>
      </c>
      <c r="L11" s="11" t="s">
        <v>17</v>
      </c>
      <c r="M11" s="11" t="s">
        <v>17</v>
      </c>
      <c r="N11" s="11" t="s">
        <v>17</v>
      </c>
      <c r="O11" s="11" t="s">
        <v>17</v>
      </c>
      <c r="P11" s="11" t="s">
        <v>17</v>
      </c>
      <c r="Q11" s="11" t="s">
        <v>17</v>
      </c>
      <c r="R11" s="11" t="s">
        <v>17</v>
      </c>
      <c r="S11" s="11" t="s">
        <v>17</v>
      </c>
      <c r="T11" s="11" t="s">
        <v>17</v>
      </c>
      <c r="U11" s="11" t="s">
        <v>17</v>
      </c>
    </row>
    <row r="12" spans="1:21" ht="12.75">
      <c r="A12" s="1" t="s">
        <v>3</v>
      </c>
      <c r="C12">
        <v>0</v>
      </c>
      <c r="D12">
        <v>0</v>
      </c>
      <c r="E12">
        <v>0</v>
      </c>
      <c r="F12">
        <v>-1</v>
      </c>
      <c r="G12" s="3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s="1" t="s">
        <v>5</v>
      </c>
      <c r="C13">
        <v>0</v>
      </c>
      <c r="D13">
        <v>0</v>
      </c>
      <c r="E13">
        <v>0</v>
      </c>
      <c r="F13">
        <v>0</v>
      </c>
      <c r="G13" s="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s="1" t="s">
        <v>4</v>
      </c>
      <c r="C14">
        <v>1</v>
      </c>
      <c r="D14">
        <v>1</v>
      </c>
      <c r="E14">
        <v>1</v>
      </c>
      <c r="F14">
        <v>0</v>
      </c>
      <c r="G14" s="3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ht="12.75">
      <c r="A15" s="2" t="s">
        <v>15</v>
      </c>
    </row>
    <row r="16" spans="1:22" ht="12.75">
      <c r="A16" s="1" t="s">
        <v>3</v>
      </c>
      <c r="C16">
        <f aca="true" t="shared" si="0" ref="C16:V16">C4+C8+C12</f>
        <v>0</v>
      </c>
      <c r="D16">
        <f t="shared" si="0"/>
        <v>2</v>
      </c>
      <c r="E16">
        <f t="shared" si="0"/>
        <v>0</v>
      </c>
      <c r="F16">
        <f t="shared" si="0"/>
        <v>0</v>
      </c>
      <c r="G16" s="3">
        <f t="shared" si="0"/>
        <v>0</v>
      </c>
      <c r="H16">
        <f t="shared" si="0"/>
        <v>0</v>
      </c>
      <c r="I16">
        <f t="shared" si="0"/>
        <v>0</v>
      </c>
      <c r="J16">
        <f t="shared" si="0"/>
        <v>1</v>
      </c>
      <c r="K16">
        <f t="shared" si="0"/>
        <v>2</v>
      </c>
      <c r="L16">
        <f t="shared" si="0"/>
        <v>3</v>
      </c>
      <c r="M16">
        <f aca="true" t="shared" si="1" ref="M16:N18">M4+M8+M12</f>
        <v>2</v>
      </c>
      <c r="N16">
        <f t="shared" si="1"/>
        <v>3</v>
      </c>
      <c r="O16">
        <f t="shared" si="0"/>
        <v>4</v>
      </c>
      <c r="P16">
        <f t="shared" si="0"/>
        <v>3</v>
      </c>
      <c r="Q16">
        <f t="shared" si="0"/>
        <v>4</v>
      </c>
      <c r="R16">
        <f t="shared" si="0"/>
        <v>4</v>
      </c>
      <c r="S16">
        <f t="shared" si="0"/>
        <v>4</v>
      </c>
      <c r="T16">
        <f t="shared" si="0"/>
        <v>5</v>
      </c>
      <c r="U16">
        <f t="shared" si="0"/>
        <v>5</v>
      </c>
      <c r="V16">
        <f t="shared" si="0"/>
        <v>0</v>
      </c>
    </row>
    <row r="17" spans="1:22" ht="12.75">
      <c r="A17" s="1" t="s">
        <v>5</v>
      </c>
      <c r="C17">
        <f aca="true" t="shared" si="2" ref="C17:V17">C5+C9+C13</f>
        <v>2</v>
      </c>
      <c r="D17">
        <f t="shared" si="2"/>
        <v>2</v>
      </c>
      <c r="E17">
        <f t="shared" si="2"/>
        <v>2</v>
      </c>
      <c r="F17">
        <f t="shared" si="2"/>
        <v>1</v>
      </c>
      <c r="G17" s="3">
        <f t="shared" si="2"/>
        <v>2</v>
      </c>
      <c r="H17">
        <f t="shared" si="2"/>
        <v>4</v>
      </c>
      <c r="I17">
        <f t="shared" si="2"/>
        <v>2</v>
      </c>
      <c r="J17">
        <f t="shared" si="2"/>
        <v>2</v>
      </c>
      <c r="K17">
        <f t="shared" si="2"/>
        <v>2</v>
      </c>
      <c r="L17">
        <f t="shared" si="2"/>
        <v>1</v>
      </c>
      <c r="M17">
        <f t="shared" si="1"/>
        <v>2</v>
      </c>
      <c r="N17">
        <f t="shared" si="1"/>
        <v>1</v>
      </c>
      <c r="O17">
        <f t="shared" si="2"/>
        <v>0</v>
      </c>
      <c r="P17">
        <f t="shared" si="2"/>
        <v>2</v>
      </c>
      <c r="Q17">
        <f t="shared" si="2"/>
        <v>1</v>
      </c>
      <c r="R17">
        <f t="shared" si="2"/>
        <v>2</v>
      </c>
      <c r="S17">
        <f t="shared" si="2"/>
        <v>0</v>
      </c>
      <c r="T17">
        <f t="shared" si="2"/>
        <v>0</v>
      </c>
      <c r="U17">
        <f t="shared" si="2"/>
        <v>0</v>
      </c>
      <c r="V17">
        <f t="shared" si="2"/>
        <v>0</v>
      </c>
    </row>
    <row r="18" spans="1:22" ht="12.75">
      <c r="A18" s="1" t="s">
        <v>4</v>
      </c>
      <c r="C18">
        <f aca="true" t="shared" si="3" ref="C18:V18">C6+C10+C14</f>
        <v>1</v>
      </c>
      <c r="D18">
        <f t="shared" si="3"/>
        <v>7</v>
      </c>
      <c r="E18">
        <f t="shared" si="3"/>
        <v>3</v>
      </c>
      <c r="F18">
        <f t="shared" si="3"/>
        <v>1</v>
      </c>
      <c r="G18" s="3">
        <f t="shared" si="3"/>
        <v>2</v>
      </c>
      <c r="H18">
        <f t="shared" si="3"/>
        <v>2</v>
      </c>
      <c r="I18">
        <f t="shared" si="3"/>
        <v>2</v>
      </c>
      <c r="J18">
        <f t="shared" si="3"/>
        <v>3</v>
      </c>
      <c r="K18">
        <f t="shared" si="3"/>
        <v>2</v>
      </c>
      <c r="L18">
        <f t="shared" si="3"/>
        <v>2</v>
      </c>
      <c r="M18">
        <f t="shared" si="1"/>
        <v>2</v>
      </c>
      <c r="N18">
        <f t="shared" si="1"/>
        <v>1</v>
      </c>
      <c r="O18">
        <f t="shared" si="3"/>
        <v>0</v>
      </c>
      <c r="P18">
        <f t="shared" si="3"/>
        <v>2</v>
      </c>
      <c r="Q18">
        <f t="shared" si="3"/>
        <v>1</v>
      </c>
      <c r="R18">
        <f t="shared" si="3"/>
        <v>1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</row>
    <row r="19" spans="1:22" s="33" customFormat="1" ht="12.75">
      <c r="A19" s="33" t="s">
        <v>73</v>
      </c>
      <c r="B19" s="34"/>
      <c r="C19" s="33" t="s">
        <v>74</v>
      </c>
      <c r="D19" s="33" t="s">
        <v>74</v>
      </c>
      <c r="E19" s="33" t="s">
        <v>75</v>
      </c>
      <c r="F19" s="33" t="s">
        <v>75</v>
      </c>
      <c r="G19" s="35" t="s">
        <v>75</v>
      </c>
      <c r="H19" s="33" t="s">
        <v>74</v>
      </c>
      <c r="I19" s="33" t="s">
        <v>74</v>
      </c>
      <c r="J19" s="33" t="s">
        <v>74</v>
      </c>
      <c r="K19" s="33" t="s">
        <v>74</v>
      </c>
      <c r="L19" s="33" t="s">
        <v>74</v>
      </c>
      <c r="M19" s="33" t="s">
        <v>74</v>
      </c>
      <c r="N19" s="33" t="s">
        <v>74</v>
      </c>
      <c r="O19" s="33" t="s">
        <v>74</v>
      </c>
      <c r="P19" s="33" t="s">
        <v>74</v>
      </c>
      <c r="Q19" s="33" t="s">
        <v>74</v>
      </c>
      <c r="R19" s="33" t="s">
        <v>74</v>
      </c>
      <c r="S19" s="33" t="s">
        <v>74</v>
      </c>
      <c r="T19" s="33" t="s">
        <v>74</v>
      </c>
      <c r="U19" s="33" t="s">
        <v>74</v>
      </c>
      <c r="V19" s="33" t="s">
        <v>74</v>
      </c>
    </row>
    <row r="20" spans="1:22" s="3" customFormat="1" ht="12.75">
      <c r="A20" s="3" t="s">
        <v>67</v>
      </c>
      <c r="B20" s="24"/>
      <c r="C20" s="3">
        <v>17</v>
      </c>
      <c r="D20" s="3">
        <v>17</v>
      </c>
      <c r="E20" s="3">
        <v>17</v>
      </c>
      <c r="F20" s="3">
        <v>17</v>
      </c>
      <c r="G20" s="3">
        <v>17</v>
      </c>
      <c r="H20" s="3">
        <v>17</v>
      </c>
      <c r="I20" s="3">
        <v>17</v>
      </c>
      <c r="J20" s="3">
        <v>17</v>
      </c>
      <c r="K20" s="3">
        <v>17</v>
      </c>
      <c r="L20" s="3">
        <v>17</v>
      </c>
      <c r="M20" s="3">
        <v>17</v>
      </c>
      <c r="N20" s="3">
        <v>17</v>
      </c>
      <c r="O20" s="3">
        <v>17</v>
      </c>
      <c r="P20" s="3">
        <v>17</v>
      </c>
      <c r="Q20" s="3">
        <v>17</v>
      </c>
      <c r="R20" s="3">
        <v>17</v>
      </c>
      <c r="S20" s="3">
        <v>17</v>
      </c>
      <c r="T20" s="3">
        <v>17</v>
      </c>
      <c r="U20" s="3">
        <v>17</v>
      </c>
      <c r="V20" s="3">
        <v>17</v>
      </c>
    </row>
    <row r="21" spans="1:7" s="6" customFormat="1" ht="12.75">
      <c r="A21" s="5" t="s">
        <v>8</v>
      </c>
      <c r="B21" s="25"/>
      <c r="G21" s="16"/>
    </row>
    <row r="22" spans="1:22" s="6" customFormat="1" ht="12.75">
      <c r="A22" s="17" t="s">
        <v>30</v>
      </c>
      <c r="B22" s="25">
        <v>1</v>
      </c>
      <c r="C22" s="6">
        <f>IF(C19="Yes",C16*mult_food,0)</f>
        <v>0</v>
      </c>
      <c r="D22" s="6">
        <f>IF(D19="Yes",D16*mult_food,0)</f>
        <v>2</v>
      </c>
      <c r="E22" s="6">
        <f>IF(E19="Yes",E16*mult_food,0)</f>
        <v>0</v>
      </c>
      <c r="F22" s="6">
        <f>IF(F19="Yes",F16*mult_food,0)</f>
        <v>0</v>
      </c>
      <c r="G22" s="16">
        <f>IF(G19="Yes",G16*mult_food,0)</f>
        <v>0</v>
      </c>
      <c r="H22" s="6">
        <f>IF(H19="Yes",H16*mult_food,0)</f>
        <v>0</v>
      </c>
      <c r="I22" s="6">
        <f>IF(I19="Yes",I16*mult_food,0)</f>
        <v>0</v>
      </c>
      <c r="J22" s="6">
        <f>IF(J19="Yes",J16*mult_food,0)</f>
        <v>1</v>
      </c>
      <c r="K22" s="6">
        <f>IF(K19="Yes",K16*mult_food,0)</f>
        <v>2</v>
      </c>
      <c r="L22" s="6">
        <f>IF(L19="Yes",L16*mult_food,0)</f>
        <v>3</v>
      </c>
      <c r="M22" s="6">
        <f>IF(M19="Yes",M16*mult_food,0)</f>
        <v>2</v>
      </c>
      <c r="N22" s="6">
        <f>IF(N19="Yes",N16*mult_food,0)</f>
        <v>3</v>
      </c>
      <c r="O22" s="6">
        <f>IF(O19="Yes",O16*mult_food,0)</f>
        <v>4</v>
      </c>
      <c r="P22" s="6">
        <f>IF(P19="Yes",P16*mult_food,0)</f>
        <v>3</v>
      </c>
      <c r="Q22" s="6">
        <f>IF(Q19="Yes",Q16*mult_food,0)</f>
        <v>4</v>
      </c>
      <c r="R22" s="6">
        <f>IF(R19="Yes",R16*mult_food,0)</f>
        <v>4</v>
      </c>
      <c r="S22" s="6">
        <f>IF(S19="Yes",S16*mult_food,0)</f>
        <v>4</v>
      </c>
      <c r="T22" s="6">
        <f>IF(T19="Yes",T16*mult_food,0)</f>
        <v>5</v>
      </c>
      <c r="U22" s="6">
        <f>IF(U19="Yes",U16*mult_food,0)</f>
        <v>5</v>
      </c>
      <c r="V22" s="6">
        <f>IF(V19="Yes",V16*mult_food,0)</f>
        <v>0</v>
      </c>
    </row>
    <row r="23" spans="1:22" s="6" customFormat="1" ht="12.75">
      <c r="A23" s="17" t="s">
        <v>31</v>
      </c>
      <c r="B23" s="25">
        <v>0</v>
      </c>
      <c r="C23" s="6">
        <f>IF(C19="Yes",C17*mult_min,0)</f>
        <v>0</v>
      </c>
      <c r="D23" s="6">
        <f>IF(D19="Yes",D17*mult_min,0)</f>
        <v>0</v>
      </c>
      <c r="E23" s="6">
        <f>IF(E19="Yes",E17*mult_min,0)</f>
        <v>0</v>
      </c>
      <c r="F23" s="6">
        <f>IF(F19="Yes",F17*mult_min,0)</f>
        <v>0</v>
      </c>
      <c r="G23" s="16">
        <f>IF(G19="Yes",G17*mult_min,0)</f>
        <v>0</v>
      </c>
      <c r="H23" s="6">
        <f>IF(H19="Yes",H17*mult_min,0)</f>
        <v>0</v>
      </c>
      <c r="I23" s="6">
        <f>IF(I19="Yes",I17*mult_min,0)</f>
        <v>0</v>
      </c>
      <c r="J23" s="6">
        <f>IF(J19="Yes",J17*mult_min,0)</f>
        <v>0</v>
      </c>
      <c r="K23" s="6">
        <f>IF(K19="Yes",K17*mult_min,0)</f>
        <v>0</v>
      </c>
      <c r="L23" s="6">
        <f>IF(L19="Yes",L17*mult_min,0)</f>
        <v>0</v>
      </c>
      <c r="M23" s="6">
        <f>IF(M19="Yes",M17*mult_min,0)</f>
        <v>0</v>
      </c>
      <c r="N23" s="6">
        <f>IF(N19="Yes",N17*mult_min,0)</f>
        <v>0</v>
      </c>
      <c r="O23" s="6">
        <f>IF(O19="Yes",O17*mult_min,0)</f>
        <v>0</v>
      </c>
      <c r="P23" s="6">
        <f>IF(P19="Yes",P17*mult_min,0)</f>
        <v>0</v>
      </c>
      <c r="Q23" s="6">
        <f>IF(Q19="Yes",Q17*mult_min,0)</f>
        <v>0</v>
      </c>
      <c r="R23" s="6">
        <f>IF(R19="Yes",R17*mult_min,0)</f>
        <v>0</v>
      </c>
      <c r="S23" s="6">
        <f>IF(S19="Yes",S17*mult_min,0)</f>
        <v>0</v>
      </c>
      <c r="T23" s="6">
        <f>IF(T19="Yes",T17*mult_min,0)</f>
        <v>0</v>
      </c>
      <c r="U23" s="6">
        <f>IF(U19="Yes",U17*mult_min,0)</f>
        <v>0</v>
      </c>
      <c r="V23" s="6">
        <f>IF(V19="Yes",V17*mult_min,0)</f>
        <v>0</v>
      </c>
    </row>
    <row r="24" spans="1:22" s="6" customFormat="1" ht="12.75">
      <c r="A24" s="17" t="s">
        <v>32</v>
      </c>
      <c r="B24" s="25">
        <v>-1</v>
      </c>
      <c r="C24" s="6">
        <f>IF(C19="Yes",C18*mult_ener,0)</f>
        <v>-1</v>
      </c>
      <c r="D24" s="6">
        <f>IF(D19="Yes",D18*mult_ener,0)</f>
        <v>-7</v>
      </c>
      <c r="E24" s="6">
        <f>IF(E19="Yes",E18*mult_ener,0)</f>
        <v>0</v>
      </c>
      <c r="F24" s="6">
        <f>IF(F19="Yes",F18*mult_ener,0)</f>
        <v>0</v>
      </c>
      <c r="G24" s="16">
        <f>IF(G19="Yes",G18*mult_ener,0)</f>
        <v>0</v>
      </c>
      <c r="H24" s="6">
        <f>IF(H19="Yes",H18*mult_ener,0)</f>
        <v>-2</v>
      </c>
      <c r="I24" s="6">
        <f>IF(I19="Yes",I18*mult_ener,0)</f>
        <v>-2</v>
      </c>
      <c r="J24" s="6">
        <f>IF(J19="Yes",J18*mult_ener,0)</f>
        <v>-3</v>
      </c>
      <c r="K24" s="6">
        <f>IF(K19="Yes",K18*mult_ener,0)</f>
        <v>-2</v>
      </c>
      <c r="L24" s="6">
        <f>IF(L19="Yes",L18*mult_ener,0)</f>
        <v>-2</v>
      </c>
      <c r="M24" s="6">
        <f>IF(M19="Yes",M18*mult_ener,0)</f>
        <v>-2</v>
      </c>
      <c r="N24" s="6">
        <f>IF(N19="Yes",N18*mult_ener,0)</f>
        <v>-1</v>
      </c>
      <c r="O24" s="6">
        <f>IF(O19="Yes",O18*mult_ener,0)</f>
        <v>0</v>
      </c>
      <c r="P24" s="6">
        <f>IF(P19="Yes",P18*mult_ener,0)</f>
        <v>-2</v>
      </c>
      <c r="Q24" s="6">
        <f>IF(Q19="Yes",Q18*mult_ener,0)</f>
        <v>-1</v>
      </c>
      <c r="R24" s="6">
        <f>IF(R19="Yes",R18*mult_ener,0)</f>
        <v>-1</v>
      </c>
      <c r="S24" s="6">
        <f>IF(S19="Yes",S18*mult_ener,0)</f>
        <v>0</v>
      </c>
      <c r="T24" s="6">
        <f>IF(T19="Yes",T18*mult_ener,0)</f>
        <v>0</v>
      </c>
      <c r="U24" s="6">
        <f>IF(U19="Yes",U18*mult_ener,0)</f>
        <v>0</v>
      </c>
      <c r="V24" s="6">
        <f>IF(V19="Yes",V18*mult_ener,0)</f>
        <v>0</v>
      </c>
    </row>
    <row r="25" spans="1:7" s="33" customFormat="1" ht="12.75">
      <c r="A25" s="33" t="s">
        <v>13</v>
      </c>
      <c r="B25" s="34"/>
      <c r="G25" s="35"/>
    </row>
    <row r="26" spans="1:22" s="33" customFormat="1" ht="12.75">
      <c r="A26" s="36" t="s">
        <v>19</v>
      </c>
      <c r="B26" s="34"/>
      <c r="C26" s="33">
        <f>IF(EXACT(C7,"Aerator"),5,0)</f>
        <v>0</v>
      </c>
      <c r="D26" s="33">
        <f aca="true" t="shared" si="4" ref="D26:V26">IF(EXACT(D7,"Aerator"),5,0)</f>
        <v>0</v>
      </c>
      <c r="E26" s="33">
        <f t="shared" si="4"/>
        <v>0</v>
      </c>
      <c r="F26" s="33">
        <f t="shared" si="4"/>
        <v>0</v>
      </c>
      <c r="G26" s="35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5</v>
      </c>
      <c r="N26" s="33">
        <f>IF(EXACT(N7,"Aerator"),5,0)</f>
        <v>5</v>
      </c>
      <c r="O26" s="33">
        <f t="shared" si="4"/>
        <v>5</v>
      </c>
      <c r="P26" s="33">
        <f t="shared" si="4"/>
        <v>0</v>
      </c>
      <c r="Q26" s="33">
        <f t="shared" si="4"/>
        <v>0</v>
      </c>
      <c r="R26" s="33">
        <f t="shared" si="4"/>
        <v>0</v>
      </c>
      <c r="S26" s="33">
        <f t="shared" si="4"/>
        <v>0</v>
      </c>
      <c r="T26" s="33">
        <f t="shared" si="4"/>
        <v>0</v>
      </c>
      <c r="U26" s="33">
        <f t="shared" si="4"/>
        <v>0</v>
      </c>
      <c r="V26" s="33">
        <f t="shared" si="4"/>
        <v>0</v>
      </c>
    </row>
    <row r="27" spans="1:7" s="9" customFormat="1" ht="12.75">
      <c r="A27" s="9" t="s">
        <v>0</v>
      </c>
      <c r="B27" s="26"/>
      <c r="G27" s="14"/>
    </row>
    <row r="28" spans="1:7" s="9" customFormat="1" ht="12.75">
      <c r="A28" s="15" t="s">
        <v>1</v>
      </c>
      <c r="B28" s="26"/>
      <c r="C28" s="9">
        <v>-5</v>
      </c>
      <c r="D28" s="9">
        <v>-5</v>
      </c>
      <c r="E28" s="9">
        <v>-5</v>
      </c>
      <c r="F28" s="9">
        <v>-5</v>
      </c>
      <c r="G28" s="14"/>
    </row>
    <row r="29" spans="1:21" s="9" customFormat="1" ht="12.75">
      <c r="A29" s="15" t="s">
        <v>2</v>
      </c>
      <c r="B29" s="26"/>
      <c r="G29" s="14"/>
      <c r="M29" s="9">
        <v>3</v>
      </c>
      <c r="N29" s="9">
        <v>3</v>
      </c>
      <c r="O29" s="9">
        <v>3</v>
      </c>
      <c r="R29" s="9">
        <v>3</v>
      </c>
      <c r="U29" s="9">
        <v>3</v>
      </c>
    </row>
    <row r="30" spans="1:21" s="9" customFormat="1" ht="12.75">
      <c r="A30" s="15" t="s">
        <v>21</v>
      </c>
      <c r="B30" s="26"/>
      <c r="G30" s="14"/>
      <c r="L30" s="9">
        <v>1</v>
      </c>
      <c r="P30" s="9">
        <v>1</v>
      </c>
      <c r="Q30" s="9">
        <v>1</v>
      </c>
      <c r="S30" s="9">
        <v>1</v>
      </c>
      <c r="T30" s="9">
        <v>1</v>
      </c>
      <c r="U30" s="9">
        <v>1</v>
      </c>
    </row>
    <row r="31" spans="1:22" s="9" customFormat="1" ht="12.75">
      <c r="A31" s="15" t="s">
        <v>78</v>
      </c>
      <c r="B31" s="26"/>
      <c r="G31" s="14"/>
      <c r="V31" s="9">
        <v>15</v>
      </c>
    </row>
    <row r="32" spans="1:22" ht="12.75">
      <c r="A32" s="2" t="s">
        <v>18</v>
      </c>
      <c r="C32">
        <v>-6</v>
      </c>
      <c r="D32">
        <v>-6</v>
      </c>
      <c r="E32">
        <v>-6</v>
      </c>
      <c r="F32">
        <v>-6</v>
      </c>
      <c r="G32" s="3">
        <v>-6</v>
      </c>
      <c r="H32">
        <v>-6</v>
      </c>
      <c r="I32">
        <v>-6</v>
      </c>
      <c r="J32">
        <v>-6</v>
      </c>
      <c r="K32">
        <v>-6</v>
      </c>
      <c r="L32">
        <v>-6</v>
      </c>
      <c r="M32">
        <v>-6</v>
      </c>
      <c r="N32">
        <v>-6</v>
      </c>
      <c r="O32">
        <v>-6</v>
      </c>
      <c r="P32">
        <v>-6</v>
      </c>
      <c r="Q32">
        <v>-6</v>
      </c>
      <c r="R32">
        <v>-6</v>
      </c>
      <c r="S32">
        <v>-6</v>
      </c>
      <c r="T32">
        <v>-4</v>
      </c>
      <c r="U32">
        <v>-4</v>
      </c>
      <c r="V32">
        <v>2</v>
      </c>
    </row>
    <row r="33" ht="12.75">
      <c r="A33" s="2" t="s">
        <v>33</v>
      </c>
    </row>
    <row r="34" spans="1:19" ht="12.75">
      <c r="A34" s="1" t="s">
        <v>22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</row>
    <row r="35" spans="1:22" ht="12.75">
      <c r="A35" s="1" t="s">
        <v>24</v>
      </c>
      <c r="T35">
        <v>2</v>
      </c>
      <c r="U35">
        <v>2</v>
      </c>
      <c r="V35">
        <v>2</v>
      </c>
    </row>
    <row r="36" spans="1:4" ht="12.75">
      <c r="A36" s="1" t="s">
        <v>23</v>
      </c>
      <c r="C36">
        <v>-5</v>
      </c>
      <c r="D36">
        <v>-5</v>
      </c>
    </row>
    <row r="37" spans="1:18" ht="12.75">
      <c r="A37" s="1" t="s">
        <v>29</v>
      </c>
      <c r="R37">
        <v>3</v>
      </c>
    </row>
    <row r="38" spans="1:22" s="30" customFormat="1" ht="12.75">
      <c r="A38" s="31" t="s">
        <v>68</v>
      </c>
      <c r="B38" s="32"/>
      <c r="C38" s="30">
        <f>SUM(C20:C37)</f>
        <v>0</v>
      </c>
      <c r="D38" s="30">
        <f aca="true" t="shared" si="5" ref="D38:V38">SUM(D20:D37)</f>
        <v>-4</v>
      </c>
      <c r="E38" s="30">
        <f t="shared" si="5"/>
        <v>6</v>
      </c>
      <c r="F38" s="30">
        <f t="shared" si="5"/>
        <v>6</v>
      </c>
      <c r="G38" s="30">
        <f t="shared" si="5"/>
        <v>11</v>
      </c>
      <c r="H38" s="30">
        <f t="shared" si="5"/>
        <v>10</v>
      </c>
      <c r="I38" s="30">
        <f t="shared" si="5"/>
        <v>10</v>
      </c>
      <c r="J38" s="30">
        <f t="shared" si="5"/>
        <v>10</v>
      </c>
      <c r="K38" s="30">
        <f t="shared" si="5"/>
        <v>12</v>
      </c>
      <c r="L38" s="30">
        <f t="shared" si="5"/>
        <v>14</v>
      </c>
      <c r="M38" s="30">
        <f t="shared" si="5"/>
        <v>20</v>
      </c>
      <c r="N38" s="30">
        <f t="shared" si="5"/>
        <v>22</v>
      </c>
      <c r="O38" s="30">
        <f t="shared" si="5"/>
        <v>24</v>
      </c>
      <c r="P38" s="30">
        <f t="shared" si="5"/>
        <v>14</v>
      </c>
      <c r="Q38" s="30">
        <f t="shared" si="5"/>
        <v>16</v>
      </c>
      <c r="R38" s="30">
        <f t="shared" si="5"/>
        <v>21</v>
      </c>
      <c r="S38" s="30">
        <f t="shared" si="5"/>
        <v>17</v>
      </c>
      <c r="T38" s="30">
        <f t="shared" si="5"/>
        <v>21</v>
      </c>
      <c r="U38" s="30">
        <f t="shared" si="5"/>
        <v>24</v>
      </c>
      <c r="V38" s="30">
        <f t="shared" si="5"/>
        <v>36</v>
      </c>
    </row>
    <row r="39" spans="1:22" ht="12.75">
      <c r="A39" s="1" t="s">
        <v>26</v>
      </c>
      <c r="C39" s="18">
        <f>MAX(0,(C38-(C2*10+9))/100)</f>
        <v>0</v>
      </c>
      <c r="D39" s="18">
        <f>MAX(0,(D38-(D2*10+9))/100)</f>
        <v>0</v>
      </c>
      <c r="E39" s="18">
        <f>MAX(0,(E38-(E2*10+9))/100)</f>
        <v>0</v>
      </c>
      <c r="F39" s="18">
        <f>MAX(0,(F38-(F2*10+9))/100)</f>
        <v>0</v>
      </c>
      <c r="G39" s="19">
        <f>MAX(0,(G38-(G2*10+9))/100)</f>
        <v>0.02</v>
      </c>
      <c r="H39" s="18">
        <f>MAX(0,(H38-(H2*10+9))/100)</f>
        <v>0.01</v>
      </c>
      <c r="I39" s="18">
        <f>MAX(0,(I38-(I2*10+9))/100)</f>
        <v>0.01</v>
      </c>
      <c r="J39" s="18">
        <f>MAX(0,(J38-(J2*10+9))/100)</f>
        <v>0</v>
      </c>
      <c r="K39" s="18">
        <f>MAX(0,(K38-(K2*10+9))/100)</f>
        <v>0.03</v>
      </c>
      <c r="L39" s="18">
        <f>MAX(0,(L38-(L2*10+9))/100)</f>
        <v>0</v>
      </c>
      <c r="M39" s="18">
        <f>MAX(0,(M38-(M2*10+9))/100)</f>
        <v>0.11</v>
      </c>
      <c r="N39" s="18">
        <f>MAX(0,(N38-(N2*10+9))/100)</f>
        <v>0.03</v>
      </c>
      <c r="O39" s="18">
        <f>MAX(0,(O38-(O2*10+9))/100)</f>
        <v>0</v>
      </c>
      <c r="P39" s="18">
        <f>MAX(0,(P38-(P2*10+9))/100)</f>
        <v>0.05</v>
      </c>
      <c r="Q39" s="18">
        <f>MAX(0,(Q38-(Q2*10+9))/100)</f>
        <v>0</v>
      </c>
      <c r="R39" s="18">
        <f>MAX(0,(R38-(R2*10+9))/100)</f>
        <v>0</v>
      </c>
      <c r="S39" s="18">
        <f>MAX(0,(S38-(S2*10+9))/100)</f>
        <v>0</v>
      </c>
      <c r="T39" s="18">
        <f>MAX(0,(T38-(T2*10+9))/100)</f>
        <v>0</v>
      </c>
      <c r="U39" s="18">
        <f>MAX(0,(U38-(U2*10+9))/100)</f>
        <v>0</v>
      </c>
      <c r="V39" s="18">
        <f>MAX(0,(V38-(V2*10+9))/100)</f>
        <v>0</v>
      </c>
    </row>
    <row r="40" spans="1:22" ht="12.75">
      <c r="A40" s="1" t="s">
        <v>27</v>
      </c>
      <c r="C40" s="18">
        <f>MAX(0,(C2*10-C38)/100)</f>
        <v>0</v>
      </c>
      <c r="D40" s="18">
        <f>MAX(0,(D2*10-D38)/100)</f>
        <v>0.04</v>
      </c>
      <c r="E40" s="18">
        <f>MAX(0,(E2*10-E38)/100)</f>
        <v>0</v>
      </c>
      <c r="F40" s="18">
        <f>MAX(0,(F2*10-F38)/100)</f>
        <v>0.04</v>
      </c>
      <c r="G40" s="19">
        <f>MAX(0,(G2*10-G38)/100)</f>
        <v>0</v>
      </c>
      <c r="H40" s="18">
        <f>MAX(0,(H2*10-H38)/100)</f>
        <v>0</v>
      </c>
      <c r="I40" s="18">
        <f>MAX(0,(I2*10-I38)/100)</f>
        <v>0</v>
      </c>
      <c r="J40" s="18">
        <f>MAX(0,(J2*10-J38)/100)</f>
        <v>0</v>
      </c>
      <c r="K40" s="18">
        <f>MAX(0,(K2*10-K38)/100)</f>
        <v>0</v>
      </c>
      <c r="L40" s="18">
        <f>MAX(0,(L2*10-L38)/100)</f>
        <v>0.06</v>
      </c>
      <c r="M40" s="18">
        <f>MAX(0,(M2*10-M38)/100)</f>
        <v>0</v>
      </c>
      <c r="N40" s="18">
        <f>MAX(0,(N2*10-N38)/100)</f>
        <v>0</v>
      </c>
      <c r="O40" s="18">
        <f>MAX(0,(O2*10-O38)/100)</f>
        <v>0</v>
      </c>
      <c r="P40" s="18">
        <f>MAX(0,(P2*10-P38)/100)</f>
        <v>0</v>
      </c>
      <c r="Q40" s="18">
        <f>MAX(0,(Q2*10-Q38)/100)</f>
        <v>0</v>
      </c>
      <c r="R40" s="18">
        <f>MAX(0,(R2*10-R38)/100)</f>
        <v>0</v>
      </c>
      <c r="S40" s="18">
        <f>MAX(0,(S2*10-S38)/100)</f>
        <v>0.03</v>
      </c>
      <c r="T40" s="18">
        <f>MAX(0,(T2*10-T38)/100)</f>
        <v>0</v>
      </c>
      <c r="U40" s="18">
        <f>MAX(0,(U2*10-U38)/100)</f>
        <v>0.06</v>
      </c>
      <c r="V40" s="18">
        <f>MAX(0,(V2*10-V38)/100)</f>
        <v>0.04</v>
      </c>
    </row>
    <row r="43" ht="12.75" hidden="1">
      <c r="A43" s="2" t="s">
        <v>73</v>
      </c>
    </row>
    <row r="44" ht="12.75" hidden="1">
      <c r="A44" s="1" t="s">
        <v>74</v>
      </c>
    </row>
    <row r="45" ht="12.75" hidden="1">
      <c r="A45" s="1" t="s">
        <v>75</v>
      </c>
    </row>
    <row r="46" ht="12.75" hidden="1"/>
    <row r="47" ht="12.75" hidden="1"/>
    <row r="48" spans="1:2" ht="12.75" hidden="1">
      <c r="A48" s="1" t="str">
        <f>Values!A3</f>
        <v>Cold</v>
      </c>
      <c r="B48" s="21">
        <v>1</v>
      </c>
    </row>
    <row r="49" spans="1:2" ht="12.75" hidden="1">
      <c r="A49" s="1" t="str">
        <f>Values!A4</f>
        <v>Hellish</v>
      </c>
      <c r="B49" s="21">
        <v>4</v>
      </c>
    </row>
    <row r="50" spans="1:2" ht="12.75" hidden="1">
      <c r="A50" s="1" t="str">
        <f>Values!A5</f>
        <v>Temperate</v>
      </c>
      <c r="B50" s="21">
        <v>2</v>
      </c>
    </row>
    <row r="51" spans="1:2" ht="12.75" hidden="1">
      <c r="A51" s="1" t="str">
        <f>Values!A6</f>
        <v>Tropical</v>
      </c>
      <c r="B51" s="21">
        <v>3</v>
      </c>
    </row>
    <row r="52" spans="1:2" ht="12.75" hidden="1">
      <c r="A52" s="1" t="str">
        <f>Values!A8</f>
        <v>V.Cold</v>
      </c>
      <c r="B52" s="21">
        <v>0</v>
      </c>
    </row>
  </sheetData>
  <dataValidations count="2">
    <dataValidation type="list" allowBlank="1" showInputMessage="1" showErrorMessage="1" sqref="C19:V19">
      <formula1>$A$44:$A$45</formula1>
    </dataValidation>
    <dataValidation type="list" allowBlank="1" showInputMessage="1" showErrorMessage="1" sqref="C1:V1">
      <formula1>$A$48:$A$52</formula1>
    </dataValidation>
  </dataValidation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1">
      <pane xSplit="2" topLeftCell="C1" activePane="topRight" state="frozen"/>
      <selection pane="topLeft" activeCell="A1" sqref="A1"/>
      <selection pane="topRight" activeCell="A30" sqref="A30"/>
    </sheetView>
  </sheetViews>
  <sheetFormatPr defaultColWidth="9.140625" defaultRowHeight="12.75"/>
  <cols>
    <col min="1" max="1" width="30.8515625" style="0" bestFit="1" customWidth="1"/>
    <col min="2" max="2" width="2.57421875" style="21" bestFit="1" customWidth="1"/>
    <col min="7" max="7" width="9.140625" style="3" customWidth="1"/>
  </cols>
  <sheetData>
    <row r="1" spans="1:25" s="4" customFormat="1" ht="12.75">
      <c r="A1" s="4" t="s">
        <v>6</v>
      </c>
      <c r="B1" s="20"/>
      <c r="C1" s="4" t="s">
        <v>77</v>
      </c>
      <c r="D1" s="4" t="s">
        <v>77</v>
      </c>
      <c r="E1" s="4" t="s">
        <v>77</v>
      </c>
      <c r="F1" s="4" t="s">
        <v>9</v>
      </c>
      <c r="G1" s="4" t="s">
        <v>77</v>
      </c>
      <c r="H1" s="4" t="s">
        <v>77</v>
      </c>
      <c r="I1" s="4" t="s">
        <v>77</v>
      </c>
      <c r="J1" s="4" t="s">
        <v>9</v>
      </c>
      <c r="K1" s="4" t="s">
        <v>77</v>
      </c>
      <c r="L1" s="4" t="s">
        <v>9</v>
      </c>
      <c r="M1" s="4" t="s">
        <v>79</v>
      </c>
      <c r="N1" s="4" t="s">
        <v>11</v>
      </c>
      <c r="O1" s="4" t="s">
        <v>77</v>
      </c>
      <c r="P1" s="4" t="s">
        <v>9</v>
      </c>
      <c r="Q1" s="4" t="s">
        <v>79</v>
      </c>
      <c r="R1" s="4" t="s">
        <v>11</v>
      </c>
      <c r="S1" s="4" t="s">
        <v>9</v>
      </c>
      <c r="T1" s="4" t="s">
        <v>79</v>
      </c>
      <c r="U1" s="4" t="s">
        <v>11</v>
      </c>
      <c r="V1" s="4" t="s">
        <v>11</v>
      </c>
      <c r="W1" s="4" t="s">
        <v>11</v>
      </c>
      <c r="X1" s="4" t="s">
        <v>12</v>
      </c>
      <c r="Y1" s="4" t="s">
        <v>10</v>
      </c>
    </row>
    <row r="2" spans="1:25" ht="12.75">
      <c r="A2" t="s">
        <v>76</v>
      </c>
      <c r="B2"/>
      <c r="C2">
        <f aca="true" t="shared" si="0" ref="C2:Y2">VLOOKUP(C1,options_terrain,2)</f>
        <v>0</v>
      </c>
      <c r="D2">
        <f t="shared" si="0"/>
        <v>0</v>
      </c>
      <c r="E2">
        <f t="shared" si="0"/>
        <v>0</v>
      </c>
      <c r="F2">
        <f t="shared" si="0"/>
        <v>1</v>
      </c>
      <c r="G2" s="3">
        <f t="shared" si="0"/>
        <v>0</v>
      </c>
      <c r="H2">
        <f t="shared" si="0"/>
        <v>0</v>
      </c>
      <c r="I2">
        <f t="shared" si="0"/>
        <v>0</v>
      </c>
      <c r="J2">
        <f t="shared" si="0"/>
        <v>1</v>
      </c>
      <c r="K2">
        <f>VLOOKUP(K1,options_terrain,2)</f>
        <v>0</v>
      </c>
      <c r="L2">
        <f>VLOOKUP(L1,options_terrain,2)</f>
        <v>1</v>
      </c>
      <c r="M2">
        <f>VLOOKUP(M1,options_terrain,2)</f>
        <v>2</v>
      </c>
      <c r="N2">
        <f t="shared" si="0"/>
        <v>3</v>
      </c>
      <c r="O2">
        <f t="shared" si="0"/>
        <v>0</v>
      </c>
      <c r="P2">
        <f t="shared" si="0"/>
        <v>1</v>
      </c>
      <c r="Q2">
        <f t="shared" si="0"/>
        <v>2</v>
      </c>
      <c r="R2">
        <f t="shared" si="0"/>
        <v>3</v>
      </c>
      <c r="S2">
        <f t="shared" si="0"/>
        <v>1</v>
      </c>
      <c r="T2">
        <f t="shared" si="0"/>
        <v>2</v>
      </c>
      <c r="U2">
        <f t="shared" si="0"/>
        <v>3</v>
      </c>
      <c r="V2">
        <f t="shared" si="0"/>
        <v>3</v>
      </c>
      <c r="W2">
        <f t="shared" si="0"/>
        <v>3</v>
      </c>
      <c r="X2">
        <f t="shared" si="0"/>
        <v>4</v>
      </c>
      <c r="Y2">
        <f t="shared" si="0"/>
        <v>5</v>
      </c>
    </row>
    <row r="3" ht="12.75">
      <c r="A3" s="2" t="s">
        <v>7</v>
      </c>
    </row>
    <row r="4" spans="1:25" ht="12.75">
      <c r="A4" s="1" t="s">
        <v>3</v>
      </c>
      <c r="C4">
        <f aca="true" t="shared" si="1" ref="C4:Y4">VLOOKUP(C1,yields_terrain,2)</f>
        <v>0</v>
      </c>
      <c r="D4">
        <f t="shared" si="1"/>
        <v>0</v>
      </c>
      <c r="E4">
        <f t="shared" si="1"/>
        <v>0</v>
      </c>
      <c r="F4">
        <f t="shared" si="1"/>
        <v>1</v>
      </c>
      <c r="G4" s="3">
        <f t="shared" si="1"/>
        <v>0</v>
      </c>
      <c r="H4">
        <f t="shared" si="1"/>
        <v>0</v>
      </c>
      <c r="I4">
        <f>VLOOKUP(I1,yields_terrain,2)</f>
        <v>0</v>
      </c>
      <c r="J4">
        <f t="shared" si="1"/>
        <v>1</v>
      </c>
      <c r="K4">
        <f>VLOOKUP(K1,yields_terrain,2)</f>
        <v>0</v>
      </c>
      <c r="L4">
        <f>VLOOKUP(L1,yields_terrain,2)</f>
        <v>1</v>
      </c>
      <c r="M4">
        <f>VLOOKUP(M1,yields_terrain,2)</f>
        <v>1</v>
      </c>
      <c r="N4">
        <f t="shared" si="1"/>
        <v>2</v>
      </c>
      <c r="O4">
        <f t="shared" si="1"/>
        <v>0</v>
      </c>
      <c r="P4">
        <f>VLOOKUP(P1,yields_terrain,2)</f>
        <v>1</v>
      </c>
      <c r="Q4">
        <f t="shared" si="1"/>
        <v>1</v>
      </c>
      <c r="R4">
        <f t="shared" si="1"/>
        <v>2</v>
      </c>
      <c r="V4">
        <f t="shared" si="1"/>
        <v>2</v>
      </c>
      <c r="W4">
        <f t="shared" si="1"/>
        <v>2</v>
      </c>
      <c r="X4">
        <f t="shared" si="1"/>
        <v>1</v>
      </c>
      <c r="Y4">
        <f t="shared" si="1"/>
        <v>0</v>
      </c>
    </row>
    <row r="5" spans="1:25" ht="12.75">
      <c r="A5" s="1" t="s">
        <v>5</v>
      </c>
      <c r="C5">
        <f aca="true" t="shared" si="2" ref="C5:Y5">VLOOKUP(C1,yields_terrain,3)</f>
        <v>2</v>
      </c>
      <c r="D5">
        <f t="shared" si="2"/>
        <v>2</v>
      </c>
      <c r="E5">
        <f t="shared" si="2"/>
        <v>2</v>
      </c>
      <c r="F5">
        <f t="shared" si="2"/>
        <v>1</v>
      </c>
      <c r="G5" s="3">
        <f t="shared" si="2"/>
        <v>2</v>
      </c>
      <c r="H5">
        <f t="shared" si="2"/>
        <v>2</v>
      </c>
      <c r="I5">
        <f>VLOOKUP(I1,yields_terrain,3)</f>
        <v>2</v>
      </c>
      <c r="J5">
        <f t="shared" si="2"/>
        <v>1</v>
      </c>
      <c r="K5">
        <f>VLOOKUP(K1,yields_terrain,3)</f>
        <v>2</v>
      </c>
      <c r="L5">
        <f>VLOOKUP(L1,yields_terrain,3)</f>
        <v>1</v>
      </c>
      <c r="M5">
        <f>VLOOKUP(M1,yields_terrain,3)</f>
        <v>0</v>
      </c>
      <c r="N5">
        <f t="shared" si="2"/>
        <v>0</v>
      </c>
      <c r="O5">
        <f t="shared" si="2"/>
        <v>2</v>
      </c>
      <c r="P5">
        <f>VLOOKUP(P1,yields_terrain,3)</f>
        <v>1</v>
      </c>
      <c r="Q5">
        <f t="shared" si="2"/>
        <v>0</v>
      </c>
      <c r="R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</row>
    <row r="6" spans="1:25" ht="12.75">
      <c r="A6" s="1" t="s">
        <v>4</v>
      </c>
      <c r="C6">
        <f>VLOOKUP(C1,yields_terrain,4)</f>
        <v>0</v>
      </c>
      <c r="D6">
        <f aca="true" t="shared" si="3" ref="D6:Y6">VLOOKUP(D1,yields_terrain,3)</f>
        <v>2</v>
      </c>
      <c r="E6">
        <f t="shared" si="3"/>
        <v>2</v>
      </c>
      <c r="F6">
        <f t="shared" si="3"/>
        <v>1</v>
      </c>
      <c r="G6" s="3">
        <f t="shared" si="3"/>
        <v>2</v>
      </c>
      <c r="H6">
        <f t="shared" si="3"/>
        <v>2</v>
      </c>
      <c r="I6">
        <f>VLOOKUP(I1,yields_terrain,3)</f>
        <v>2</v>
      </c>
      <c r="J6">
        <f t="shared" si="3"/>
        <v>1</v>
      </c>
      <c r="K6">
        <f>VLOOKUP(K1,yields_terrain,3)</f>
        <v>2</v>
      </c>
      <c r="L6">
        <f>VLOOKUP(L1,yields_terrain,3)</f>
        <v>1</v>
      </c>
      <c r="M6">
        <f>VLOOKUP(M1,yields_terrain,3)</f>
        <v>0</v>
      </c>
      <c r="N6">
        <f t="shared" si="3"/>
        <v>0</v>
      </c>
      <c r="O6">
        <f t="shared" si="3"/>
        <v>2</v>
      </c>
      <c r="P6">
        <f>VLOOKUP(P1,yields_terrain,3)</f>
        <v>1</v>
      </c>
      <c r="Q6">
        <f t="shared" si="3"/>
        <v>0</v>
      </c>
      <c r="R6">
        <f t="shared" si="3"/>
        <v>0</v>
      </c>
      <c r="V6">
        <f t="shared" si="3"/>
        <v>0</v>
      </c>
      <c r="W6">
        <f t="shared" si="3"/>
        <v>0</v>
      </c>
      <c r="X6">
        <f t="shared" si="3"/>
        <v>0</v>
      </c>
      <c r="Y6">
        <f t="shared" si="3"/>
        <v>0</v>
      </c>
    </row>
    <row r="7" spans="1:24" s="8" customFormat="1" ht="12.75">
      <c r="A7" s="7" t="s">
        <v>13</v>
      </c>
      <c r="B7" s="22"/>
      <c r="C7" s="8" t="s">
        <v>17</v>
      </c>
      <c r="D7" s="8" t="s">
        <v>49</v>
      </c>
      <c r="E7" s="8" t="s">
        <v>17</v>
      </c>
      <c r="F7" s="8" t="s">
        <v>17</v>
      </c>
      <c r="G7" s="12" t="s">
        <v>17</v>
      </c>
      <c r="H7" s="8" t="s">
        <v>17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8" t="s">
        <v>35</v>
      </c>
      <c r="O7" s="8" t="s">
        <v>19</v>
      </c>
      <c r="P7" s="8" t="s">
        <v>19</v>
      </c>
      <c r="Q7" s="8" t="s">
        <v>19</v>
      </c>
      <c r="R7" s="8" t="s">
        <v>19</v>
      </c>
      <c r="S7" s="8" t="s">
        <v>28</v>
      </c>
      <c r="T7" s="8" t="s">
        <v>28</v>
      </c>
      <c r="U7" s="8" t="s">
        <v>28</v>
      </c>
      <c r="V7" s="8" t="s">
        <v>25</v>
      </c>
      <c r="W7" s="8" t="s">
        <v>66</v>
      </c>
      <c r="X7" s="8" t="s">
        <v>66</v>
      </c>
    </row>
    <row r="8" spans="1:24" ht="12.75">
      <c r="A8" s="1" t="s">
        <v>3</v>
      </c>
      <c r="C8">
        <v>0</v>
      </c>
      <c r="D8">
        <v>2</v>
      </c>
      <c r="E8">
        <v>0</v>
      </c>
      <c r="F8">
        <v>0</v>
      </c>
      <c r="G8" s="3">
        <v>0</v>
      </c>
      <c r="H8">
        <v>0</v>
      </c>
      <c r="I8">
        <v>2</v>
      </c>
      <c r="J8">
        <v>2</v>
      </c>
      <c r="K8">
        <v>3</v>
      </c>
      <c r="L8">
        <v>3</v>
      </c>
      <c r="M8">
        <v>3</v>
      </c>
      <c r="N8">
        <v>1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3</v>
      </c>
      <c r="X8">
        <v>4</v>
      </c>
    </row>
    <row r="9" spans="1:24" ht="12.75">
      <c r="A9" s="1" t="s">
        <v>5</v>
      </c>
      <c r="C9">
        <v>0</v>
      </c>
      <c r="D9">
        <v>0</v>
      </c>
      <c r="E9">
        <v>0</v>
      </c>
      <c r="F9">
        <v>0</v>
      </c>
      <c r="G9" s="3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2</v>
      </c>
      <c r="T9">
        <v>2</v>
      </c>
      <c r="U9">
        <v>2</v>
      </c>
      <c r="V9">
        <v>0</v>
      </c>
      <c r="W9">
        <v>0</v>
      </c>
      <c r="X9">
        <v>0</v>
      </c>
    </row>
    <row r="10" spans="1:24" ht="12.75">
      <c r="A10" s="1" t="s">
        <v>4</v>
      </c>
      <c r="C10">
        <v>0</v>
      </c>
      <c r="D10">
        <v>4</v>
      </c>
      <c r="E10">
        <v>0</v>
      </c>
      <c r="F10">
        <v>0</v>
      </c>
      <c r="G10" s="3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</row>
    <row r="11" spans="1:24" s="11" customFormat="1" ht="12.75">
      <c r="A11" s="10" t="s">
        <v>14</v>
      </c>
      <c r="B11" s="23"/>
      <c r="C11" s="11" t="s">
        <v>1</v>
      </c>
      <c r="D11" s="11" t="s">
        <v>1</v>
      </c>
      <c r="E11" s="11" t="s">
        <v>1</v>
      </c>
      <c r="F11" s="11" t="s">
        <v>1</v>
      </c>
      <c r="G11" s="13" t="s">
        <v>17</v>
      </c>
      <c r="H11" s="11" t="s">
        <v>17</v>
      </c>
      <c r="I11" s="11" t="s">
        <v>17</v>
      </c>
      <c r="J11" s="11" t="s">
        <v>17</v>
      </c>
      <c r="K11" s="11" t="s">
        <v>17</v>
      </c>
      <c r="L11" s="11" t="s">
        <v>17</v>
      </c>
      <c r="M11" s="11" t="s">
        <v>17</v>
      </c>
      <c r="N11" s="11" t="s">
        <v>17</v>
      </c>
      <c r="O11" s="11" t="s">
        <v>17</v>
      </c>
      <c r="P11" s="11" t="s">
        <v>17</v>
      </c>
      <c r="Q11" s="11" t="s">
        <v>17</v>
      </c>
      <c r="R11" s="11" t="s">
        <v>17</v>
      </c>
      <c r="S11" s="11" t="s">
        <v>17</v>
      </c>
      <c r="T11" s="11" t="s">
        <v>17</v>
      </c>
      <c r="U11" s="11" t="s">
        <v>17</v>
      </c>
      <c r="V11" s="11" t="s">
        <v>17</v>
      </c>
      <c r="W11" s="11" t="s">
        <v>17</v>
      </c>
      <c r="X11" s="11" t="s">
        <v>17</v>
      </c>
    </row>
    <row r="12" spans="1:24" ht="12.75">
      <c r="A12" s="1" t="s">
        <v>3</v>
      </c>
      <c r="C12">
        <v>0</v>
      </c>
      <c r="D12">
        <v>0</v>
      </c>
      <c r="E12">
        <v>0</v>
      </c>
      <c r="F12">
        <v>-1</v>
      </c>
      <c r="G12" s="3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" t="s">
        <v>5</v>
      </c>
      <c r="C13">
        <v>0</v>
      </c>
      <c r="D13">
        <v>0</v>
      </c>
      <c r="E13">
        <v>0</v>
      </c>
      <c r="F13">
        <v>0</v>
      </c>
      <c r="G13" s="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" t="s">
        <v>4</v>
      </c>
      <c r="C14">
        <v>1</v>
      </c>
      <c r="D14">
        <v>1</v>
      </c>
      <c r="E14">
        <v>1</v>
      </c>
      <c r="F14">
        <v>0</v>
      </c>
      <c r="G14" s="3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ht="12.75">
      <c r="A15" s="2" t="s">
        <v>15</v>
      </c>
    </row>
    <row r="16" spans="1:25" ht="12.75">
      <c r="A16" s="1" t="s">
        <v>3</v>
      </c>
      <c r="C16">
        <f aca="true" t="shared" si="4" ref="C16:Y16">C4+C8+C12</f>
        <v>0</v>
      </c>
      <c r="D16">
        <f t="shared" si="4"/>
        <v>2</v>
      </c>
      <c r="E16">
        <f t="shared" si="4"/>
        <v>0</v>
      </c>
      <c r="F16">
        <f t="shared" si="4"/>
        <v>0</v>
      </c>
      <c r="G16" s="3">
        <f t="shared" si="4"/>
        <v>0</v>
      </c>
      <c r="H16">
        <f t="shared" si="4"/>
        <v>0</v>
      </c>
      <c r="I16">
        <f>I4+I8+I12</f>
        <v>2</v>
      </c>
      <c r="J16">
        <f t="shared" si="4"/>
        <v>3</v>
      </c>
      <c r="K16">
        <f>K4+K8+K12</f>
        <v>3</v>
      </c>
      <c r="L16">
        <f>L4+L8+L12</f>
        <v>4</v>
      </c>
      <c r="M16">
        <f>M4+M8+M12</f>
        <v>4</v>
      </c>
      <c r="N16">
        <f t="shared" si="4"/>
        <v>3</v>
      </c>
      <c r="O16">
        <f t="shared" si="4"/>
        <v>2</v>
      </c>
      <c r="P16">
        <f>P4+P8+P12</f>
        <v>3</v>
      </c>
      <c r="Q16">
        <f t="shared" si="4"/>
        <v>3</v>
      </c>
      <c r="R16">
        <f t="shared" si="4"/>
        <v>4</v>
      </c>
      <c r="S16">
        <f>S4+S8+S12</f>
        <v>2</v>
      </c>
      <c r="T16">
        <f>T4+T8+T12</f>
        <v>2</v>
      </c>
      <c r="U16">
        <f t="shared" si="4"/>
        <v>2</v>
      </c>
      <c r="V16">
        <f t="shared" si="4"/>
        <v>4</v>
      </c>
      <c r="W16">
        <f t="shared" si="4"/>
        <v>5</v>
      </c>
      <c r="X16">
        <f t="shared" si="4"/>
        <v>5</v>
      </c>
      <c r="Y16">
        <f t="shared" si="4"/>
        <v>0</v>
      </c>
    </row>
    <row r="17" spans="1:25" ht="12.75">
      <c r="A17" s="1" t="s">
        <v>5</v>
      </c>
      <c r="C17">
        <f aca="true" t="shared" si="5" ref="C17:Y17">C5+C9+C13</f>
        <v>2</v>
      </c>
      <c r="D17">
        <f t="shared" si="5"/>
        <v>2</v>
      </c>
      <c r="E17">
        <f t="shared" si="5"/>
        <v>2</v>
      </c>
      <c r="F17">
        <f t="shared" si="5"/>
        <v>1</v>
      </c>
      <c r="G17" s="3">
        <f t="shared" si="5"/>
        <v>2</v>
      </c>
      <c r="H17">
        <f t="shared" si="5"/>
        <v>2</v>
      </c>
      <c r="I17">
        <f>I5+I9+I13</f>
        <v>2</v>
      </c>
      <c r="J17">
        <f t="shared" si="5"/>
        <v>1</v>
      </c>
      <c r="K17">
        <f>K5+K9+K13</f>
        <v>2</v>
      </c>
      <c r="L17">
        <f>L5+L9+L13</f>
        <v>1</v>
      </c>
      <c r="M17">
        <f>M5+M9+M13</f>
        <v>0</v>
      </c>
      <c r="N17">
        <f t="shared" si="5"/>
        <v>1</v>
      </c>
      <c r="O17">
        <f t="shared" si="5"/>
        <v>2</v>
      </c>
      <c r="P17">
        <f>P5+P9+P13</f>
        <v>1</v>
      </c>
      <c r="Q17">
        <f t="shared" si="5"/>
        <v>0</v>
      </c>
      <c r="R17">
        <f t="shared" si="5"/>
        <v>0</v>
      </c>
      <c r="S17">
        <f>S5+S9+S13</f>
        <v>2</v>
      </c>
      <c r="T17">
        <f>T5+T9+T13</f>
        <v>2</v>
      </c>
      <c r="U17">
        <f t="shared" si="5"/>
        <v>2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</row>
    <row r="18" spans="1:25" ht="12.75">
      <c r="A18" s="1" t="s">
        <v>4</v>
      </c>
      <c r="C18">
        <f aca="true" t="shared" si="6" ref="C18:Y18">C6+C10+C14</f>
        <v>1</v>
      </c>
      <c r="D18">
        <f t="shared" si="6"/>
        <v>7</v>
      </c>
      <c r="E18">
        <f t="shared" si="6"/>
        <v>3</v>
      </c>
      <c r="F18">
        <f t="shared" si="6"/>
        <v>1</v>
      </c>
      <c r="G18" s="3">
        <f t="shared" si="6"/>
        <v>2</v>
      </c>
      <c r="H18">
        <f t="shared" si="6"/>
        <v>2</v>
      </c>
      <c r="I18">
        <f>I6+I10+I14</f>
        <v>2</v>
      </c>
      <c r="J18">
        <f t="shared" si="6"/>
        <v>1</v>
      </c>
      <c r="K18">
        <f>K6+K10+K14</f>
        <v>2</v>
      </c>
      <c r="L18">
        <f>L6+L10+L14</f>
        <v>1</v>
      </c>
      <c r="M18">
        <f>M6+M10+M14</f>
        <v>0</v>
      </c>
      <c r="N18">
        <f t="shared" si="6"/>
        <v>2</v>
      </c>
      <c r="O18">
        <f t="shared" si="6"/>
        <v>2</v>
      </c>
      <c r="P18">
        <f>P6+P10+P14</f>
        <v>1</v>
      </c>
      <c r="Q18">
        <f t="shared" si="6"/>
        <v>0</v>
      </c>
      <c r="R18">
        <f t="shared" si="6"/>
        <v>0</v>
      </c>
      <c r="S18">
        <f>S6+S10+S14</f>
        <v>1</v>
      </c>
      <c r="T18">
        <f>T6+T10+T14</f>
        <v>1</v>
      </c>
      <c r="U18">
        <f t="shared" si="6"/>
        <v>1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</row>
    <row r="19" spans="1:25" s="33" customFormat="1" ht="12.75">
      <c r="A19" s="33" t="s">
        <v>73</v>
      </c>
      <c r="B19" s="34"/>
      <c r="C19" s="33" t="s">
        <v>74</v>
      </c>
      <c r="D19" s="33" t="s">
        <v>74</v>
      </c>
      <c r="E19" s="33" t="s">
        <v>75</v>
      </c>
      <c r="F19" s="33" t="s">
        <v>75</v>
      </c>
      <c r="G19" s="35" t="s">
        <v>75</v>
      </c>
      <c r="H19" s="33" t="s">
        <v>74</v>
      </c>
      <c r="I19" s="33" t="s">
        <v>74</v>
      </c>
      <c r="J19" s="33" t="s">
        <v>74</v>
      </c>
      <c r="K19" s="33" t="s">
        <v>74</v>
      </c>
      <c r="L19" s="33" t="s">
        <v>74</v>
      </c>
      <c r="M19" s="33" t="s">
        <v>74</v>
      </c>
      <c r="N19" s="33" t="s">
        <v>74</v>
      </c>
      <c r="O19" s="33" t="s">
        <v>74</v>
      </c>
      <c r="P19" s="33" t="s">
        <v>74</v>
      </c>
      <c r="Q19" s="33" t="s">
        <v>74</v>
      </c>
      <c r="R19" s="33" t="s">
        <v>74</v>
      </c>
      <c r="S19" s="33" t="s">
        <v>74</v>
      </c>
      <c r="T19" s="33" t="s">
        <v>74</v>
      </c>
      <c r="U19" s="33" t="s">
        <v>74</v>
      </c>
      <c r="V19" s="33" t="s">
        <v>74</v>
      </c>
      <c r="W19" s="33" t="s">
        <v>74</v>
      </c>
      <c r="X19" s="33" t="s">
        <v>74</v>
      </c>
      <c r="Y19" s="33" t="s">
        <v>74</v>
      </c>
    </row>
    <row r="20" spans="1:25" s="3" customFormat="1" ht="12.75">
      <c r="A20" s="3" t="s">
        <v>67</v>
      </c>
      <c r="B20" s="24"/>
      <c r="C20" s="3">
        <v>12</v>
      </c>
      <c r="D20" s="3">
        <v>12</v>
      </c>
      <c r="E20" s="3">
        <v>12</v>
      </c>
      <c r="F20" s="3">
        <v>12</v>
      </c>
      <c r="G20" s="3">
        <v>12</v>
      </c>
      <c r="H20" s="3">
        <v>12</v>
      </c>
      <c r="I20" s="3">
        <v>12</v>
      </c>
      <c r="J20" s="3">
        <v>12</v>
      </c>
      <c r="K20" s="3">
        <v>12</v>
      </c>
      <c r="L20" s="3">
        <v>12</v>
      </c>
      <c r="M20" s="3">
        <v>12</v>
      </c>
      <c r="N20" s="3">
        <v>12</v>
      </c>
      <c r="O20" s="3">
        <v>12</v>
      </c>
      <c r="P20" s="3">
        <v>12</v>
      </c>
      <c r="Q20" s="3">
        <v>12</v>
      </c>
      <c r="R20" s="3">
        <v>12</v>
      </c>
      <c r="S20" s="3">
        <v>12</v>
      </c>
      <c r="T20" s="3">
        <v>12</v>
      </c>
      <c r="U20" s="3">
        <v>12</v>
      </c>
      <c r="V20" s="3">
        <v>12</v>
      </c>
      <c r="W20" s="3">
        <v>12</v>
      </c>
      <c r="X20" s="3">
        <v>12</v>
      </c>
      <c r="Y20" s="3">
        <v>12</v>
      </c>
    </row>
    <row r="21" spans="1:7" s="6" customFormat="1" ht="12.75">
      <c r="A21" s="5" t="s">
        <v>8</v>
      </c>
      <c r="B21" s="25"/>
      <c r="G21" s="16"/>
    </row>
    <row r="22" spans="1:25" s="6" customFormat="1" ht="12.75">
      <c r="A22" s="17" t="s">
        <v>30</v>
      </c>
      <c r="B22" s="25">
        <v>1</v>
      </c>
      <c r="C22" s="6">
        <f aca="true" t="shared" si="7" ref="C22:Y22">IF(C19="Yes",C16*mult_food,0)</f>
        <v>0</v>
      </c>
      <c r="D22" s="6">
        <f t="shared" si="7"/>
        <v>2</v>
      </c>
      <c r="E22" s="6">
        <f t="shared" si="7"/>
        <v>0</v>
      </c>
      <c r="F22" s="6">
        <f t="shared" si="7"/>
        <v>0</v>
      </c>
      <c r="G22" s="16">
        <f t="shared" si="7"/>
        <v>0</v>
      </c>
      <c r="H22" s="6">
        <f t="shared" si="7"/>
        <v>0</v>
      </c>
      <c r="I22" s="6">
        <f>IF(I19="Yes",I16*mult_food,0)</f>
        <v>2</v>
      </c>
      <c r="J22" s="6">
        <f t="shared" si="7"/>
        <v>3</v>
      </c>
      <c r="K22" s="6">
        <f>IF(K19="Yes",K16*mult_food,0)</f>
        <v>3</v>
      </c>
      <c r="L22" s="6">
        <f>IF(L19="Yes",L16*mult_food,0)</f>
        <v>4</v>
      </c>
      <c r="M22" s="6">
        <f>IF(M19="Yes",M16*mult_food,0)</f>
        <v>4</v>
      </c>
      <c r="N22" s="6">
        <f t="shared" si="7"/>
        <v>3</v>
      </c>
      <c r="O22" s="6">
        <f t="shared" si="7"/>
        <v>2</v>
      </c>
      <c r="P22" s="6">
        <f>IF(P19="Yes",P16*mult_food,0)</f>
        <v>3</v>
      </c>
      <c r="Q22" s="6">
        <f t="shared" si="7"/>
        <v>3</v>
      </c>
      <c r="R22" s="6">
        <f t="shared" si="7"/>
        <v>4</v>
      </c>
      <c r="S22" s="6">
        <f>IF(S19="Yes",S16*mult_food,0)</f>
        <v>2</v>
      </c>
      <c r="T22" s="6">
        <f>IF(T19="Yes",T16*mult_food,0)</f>
        <v>2</v>
      </c>
      <c r="U22" s="6">
        <f t="shared" si="7"/>
        <v>2</v>
      </c>
      <c r="V22" s="6">
        <f t="shared" si="7"/>
        <v>4</v>
      </c>
      <c r="W22" s="6">
        <f t="shared" si="7"/>
        <v>5</v>
      </c>
      <c r="X22" s="6">
        <f t="shared" si="7"/>
        <v>5</v>
      </c>
      <c r="Y22" s="6">
        <f t="shared" si="7"/>
        <v>0</v>
      </c>
    </row>
    <row r="23" spans="1:25" s="6" customFormat="1" ht="12.75">
      <c r="A23" s="17" t="s">
        <v>31</v>
      </c>
      <c r="B23" s="25">
        <v>0</v>
      </c>
      <c r="C23" s="6">
        <f aca="true" t="shared" si="8" ref="C23:Y23">IF(C19="Yes",C17*mult_min,0)</f>
        <v>0</v>
      </c>
      <c r="D23" s="6">
        <f t="shared" si="8"/>
        <v>0</v>
      </c>
      <c r="E23" s="6">
        <f t="shared" si="8"/>
        <v>0</v>
      </c>
      <c r="F23" s="6">
        <f t="shared" si="8"/>
        <v>0</v>
      </c>
      <c r="G23" s="16">
        <f t="shared" si="8"/>
        <v>0</v>
      </c>
      <c r="H23" s="6">
        <f t="shared" si="8"/>
        <v>0</v>
      </c>
      <c r="I23" s="6">
        <f>IF(I19="Yes",I17*mult_min,0)</f>
        <v>0</v>
      </c>
      <c r="J23" s="6">
        <f t="shared" si="8"/>
        <v>0</v>
      </c>
      <c r="K23" s="6">
        <f>IF(K19="Yes",K17*mult_min,0)</f>
        <v>0</v>
      </c>
      <c r="L23" s="6">
        <f>IF(L19="Yes",L17*mult_min,0)</f>
        <v>0</v>
      </c>
      <c r="M23" s="6">
        <f>IF(M19="Yes",M17*mult_min,0)</f>
        <v>0</v>
      </c>
      <c r="N23" s="6">
        <f t="shared" si="8"/>
        <v>0</v>
      </c>
      <c r="O23" s="6">
        <f t="shared" si="8"/>
        <v>0</v>
      </c>
      <c r="P23" s="6">
        <f>IF(P19="Yes",P17*mult_min,0)</f>
        <v>0</v>
      </c>
      <c r="Q23" s="6">
        <f t="shared" si="8"/>
        <v>0</v>
      </c>
      <c r="R23" s="6">
        <f t="shared" si="8"/>
        <v>0</v>
      </c>
      <c r="S23" s="6">
        <f>IF(S19="Yes",S17*mult_min,0)</f>
        <v>0</v>
      </c>
      <c r="T23" s="6">
        <f>IF(T19="Yes",T17*mult_min,0)</f>
        <v>0</v>
      </c>
      <c r="U23" s="6">
        <f t="shared" si="8"/>
        <v>0</v>
      </c>
      <c r="V23" s="6">
        <f t="shared" si="8"/>
        <v>0</v>
      </c>
      <c r="W23" s="6">
        <f t="shared" si="8"/>
        <v>0</v>
      </c>
      <c r="X23" s="6">
        <f t="shared" si="8"/>
        <v>0</v>
      </c>
      <c r="Y23" s="6">
        <f t="shared" si="8"/>
        <v>0</v>
      </c>
    </row>
    <row r="24" spans="1:25" s="6" customFormat="1" ht="12.75">
      <c r="A24" s="17" t="s">
        <v>32</v>
      </c>
      <c r="B24" s="25">
        <v>-1</v>
      </c>
      <c r="C24" s="6">
        <f aca="true" t="shared" si="9" ref="C24:Y24">IF(C19="Yes",C18*mult_ener,0)</f>
        <v>-1</v>
      </c>
      <c r="D24" s="6">
        <f t="shared" si="9"/>
        <v>-7</v>
      </c>
      <c r="E24" s="6">
        <f t="shared" si="9"/>
        <v>0</v>
      </c>
      <c r="F24" s="6">
        <f t="shared" si="9"/>
        <v>0</v>
      </c>
      <c r="G24" s="16">
        <f t="shared" si="9"/>
        <v>0</v>
      </c>
      <c r="H24" s="6">
        <f t="shared" si="9"/>
        <v>-2</v>
      </c>
      <c r="I24" s="6">
        <f>IF(I19="Yes",I18*mult_ener,0)</f>
        <v>-2</v>
      </c>
      <c r="J24" s="6">
        <f t="shared" si="9"/>
        <v>-1</v>
      </c>
      <c r="K24" s="6">
        <f>IF(K19="Yes",K18*mult_ener,0)</f>
        <v>-2</v>
      </c>
      <c r="L24" s="6">
        <f>IF(L19="Yes",L18*mult_ener,0)</f>
        <v>-1</v>
      </c>
      <c r="M24" s="6">
        <f>IF(M19="Yes",M18*mult_ener,0)</f>
        <v>0</v>
      </c>
      <c r="N24" s="6">
        <f t="shared" si="9"/>
        <v>-2</v>
      </c>
      <c r="O24" s="6">
        <f t="shared" si="9"/>
        <v>-2</v>
      </c>
      <c r="P24" s="6">
        <f>IF(P19="Yes",P18*mult_ener,0)</f>
        <v>-1</v>
      </c>
      <c r="Q24" s="6">
        <f t="shared" si="9"/>
        <v>0</v>
      </c>
      <c r="R24" s="6">
        <f t="shared" si="9"/>
        <v>0</v>
      </c>
      <c r="S24" s="6">
        <f>IF(S19="Yes",S18*mult_ener,0)</f>
        <v>-1</v>
      </c>
      <c r="T24" s="6">
        <f>IF(T19="Yes",T18*mult_ener,0)</f>
        <v>-1</v>
      </c>
      <c r="U24" s="6">
        <f t="shared" si="9"/>
        <v>-1</v>
      </c>
      <c r="V24" s="6">
        <f t="shared" si="9"/>
        <v>0</v>
      </c>
      <c r="W24" s="6">
        <f t="shared" si="9"/>
        <v>0</v>
      </c>
      <c r="X24" s="6">
        <f t="shared" si="9"/>
        <v>0</v>
      </c>
      <c r="Y24" s="6">
        <f t="shared" si="9"/>
        <v>0</v>
      </c>
    </row>
    <row r="25" spans="1:7" s="33" customFormat="1" ht="12.75">
      <c r="A25" s="33" t="s">
        <v>13</v>
      </c>
      <c r="B25" s="34"/>
      <c r="G25" s="35"/>
    </row>
    <row r="26" spans="1:25" s="33" customFormat="1" ht="12.75">
      <c r="A26" s="36" t="s">
        <v>19</v>
      </c>
      <c r="B26" s="34"/>
      <c r="C26" s="33">
        <f aca="true" t="shared" si="10" ref="C26:Y26">IF(EXACT(C7,"Aerator"),5,0)</f>
        <v>0</v>
      </c>
      <c r="D26" s="33">
        <f t="shared" si="10"/>
        <v>0</v>
      </c>
      <c r="E26" s="33">
        <f t="shared" si="10"/>
        <v>0</v>
      </c>
      <c r="F26" s="33">
        <f t="shared" si="10"/>
        <v>0</v>
      </c>
      <c r="G26" s="35">
        <f t="shared" si="10"/>
        <v>0</v>
      </c>
      <c r="H26" s="33">
        <f t="shared" si="10"/>
        <v>0</v>
      </c>
      <c r="I26" s="33">
        <f>IF(EXACT(I7,"Aerator"),5,0)</f>
        <v>0</v>
      </c>
      <c r="J26" s="33">
        <f t="shared" si="10"/>
        <v>0</v>
      </c>
      <c r="K26" s="33">
        <f>IF(EXACT(K7,"Aerator"),5,0)</f>
        <v>0</v>
      </c>
      <c r="L26" s="33">
        <f>IF(EXACT(L7,"Aerator"),5,0)</f>
        <v>0</v>
      </c>
      <c r="M26" s="33">
        <f>IF(EXACT(M7,"Aerator"),5,0)</f>
        <v>0</v>
      </c>
      <c r="N26" s="33">
        <f t="shared" si="10"/>
        <v>0</v>
      </c>
      <c r="O26" s="33">
        <f t="shared" si="10"/>
        <v>5</v>
      </c>
      <c r="P26" s="33">
        <f>IF(EXACT(P7,"Aerator"),5,0)</f>
        <v>5</v>
      </c>
      <c r="Q26" s="33">
        <f t="shared" si="10"/>
        <v>5</v>
      </c>
      <c r="R26" s="33">
        <f t="shared" si="10"/>
        <v>5</v>
      </c>
      <c r="S26" s="33">
        <f>IF(EXACT(S7,"Aerator"),5,0)</f>
        <v>0</v>
      </c>
      <c r="T26" s="33">
        <f>IF(EXACT(T7,"Aerator"),5,0)</f>
        <v>0</v>
      </c>
      <c r="U26" s="33">
        <f t="shared" si="10"/>
        <v>0</v>
      </c>
      <c r="V26" s="33">
        <f t="shared" si="10"/>
        <v>0</v>
      </c>
      <c r="W26" s="33">
        <f t="shared" si="10"/>
        <v>0</v>
      </c>
      <c r="X26" s="33">
        <f t="shared" si="10"/>
        <v>0</v>
      </c>
      <c r="Y26" s="33">
        <f t="shared" si="10"/>
        <v>0</v>
      </c>
    </row>
    <row r="27" spans="1:7" s="9" customFormat="1" ht="12.75">
      <c r="A27" s="9" t="s">
        <v>0</v>
      </c>
      <c r="B27" s="26"/>
      <c r="G27" s="14"/>
    </row>
    <row r="28" spans="1:7" s="9" customFormat="1" ht="12.75">
      <c r="A28" s="15" t="s">
        <v>1</v>
      </c>
      <c r="B28" s="26"/>
      <c r="C28" s="9">
        <v>-5</v>
      </c>
      <c r="D28" s="9">
        <v>-5</v>
      </c>
      <c r="E28" s="9">
        <v>-5</v>
      </c>
      <c r="F28" s="9">
        <v>-5</v>
      </c>
      <c r="G28" s="14"/>
    </row>
    <row r="29" spans="1:24" s="9" customFormat="1" ht="12.75">
      <c r="A29" s="15" t="s">
        <v>2</v>
      </c>
      <c r="B29" s="26"/>
      <c r="G29" s="14"/>
      <c r="O29" s="9">
        <v>3</v>
      </c>
      <c r="P29" s="9">
        <v>3</v>
      </c>
      <c r="Q29" s="9">
        <v>3</v>
      </c>
      <c r="R29" s="9">
        <v>3</v>
      </c>
      <c r="S29" s="9">
        <v>3</v>
      </c>
      <c r="T29" s="9">
        <v>3</v>
      </c>
      <c r="U29" s="9">
        <v>3</v>
      </c>
      <c r="X29" s="9">
        <v>3</v>
      </c>
    </row>
    <row r="30" spans="1:24" s="9" customFormat="1" ht="12.75">
      <c r="A30" s="15" t="s">
        <v>21</v>
      </c>
      <c r="B30" s="26"/>
      <c r="G30" s="14"/>
      <c r="K30" s="9">
        <v>1</v>
      </c>
      <c r="L30" s="9">
        <v>1</v>
      </c>
      <c r="M30" s="9">
        <v>1</v>
      </c>
      <c r="N30" s="9">
        <v>1</v>
      </c>
      <c r="V30" s="9">
        <v>1</v>
      </c>
      <c r="W30" s="9">
        <v>1</v>
      </c>
      <c r="X30" s="9">
        <v>1</v>
      </c>
    </row>
    <row r="31" spans="1:25" s="9" customFormat="1" ht="12.75">
      <c r="A31" s="15" t="s">
        <v>78</v>
      </c>
      <c r="B31" s="26"/>
      <c r="G31" s="14"/>
      <c r="Y31" s="9">
        <v>15</v>
      </c>
    </row>
    <row r="32" spans="1:25" ht="12.75">
      <c r="A32" s="2" t="s">
        <v>18</v>
      </c>
      <c r="C32">
        <v>-6</v>
      </c>
      <c r="D32">
        <v>-6</v>
      </c>
      <c r="E32">
        <v>-6</v>
      </c>
      <c r="F32">
        <v>-6</v>
      </c>
      <c r="G32" s="3">
        <v>-6</v>
      </c>
      <c r="H32">
        <v>-6</v>
      </c>
      <c r="I32">
        <v>-6</v>
      </c>
      <c r="J32">
        <v>-6</v>
      </c>
      <c r="K32">
        <v>-6</v>
      </c>
      <c r="L32">
        <v>-6</v>
      </c>
      <c r="M32">
        <v>-6</v>
      </c>
      <c r="N32">
        <v>-6</v>
      </c>
      <c r="O32">
        <v>-6</v>
      </c>
      <c r="P32">
        <v>-6</v>
      </c>
      <c r="Q32">
        <v>-6</v>
      </c>
      <c r="R32">
        <v>-6</v>
      </c>
      <c r="S32">
        <v>-6</v>
      </c>
      <c r="T32">
        <v>-6</v>
      </c>
      <c r="U32">
        <v>-6</v>
      </c>
      <c r="V32">
        <v>-6</v>
      </c>
      <c r="W32">
        <v>-4</v>
      </c>
      <c r="X32">
        <v>-4</v>
      </c>
      <c r="Y32">
        <v>2</v>
      </c>
    </row>
    <row r="33" ht="12.75">
      <c r="A33" s="2" t="s">
        <v>33</v>
      </c>
    </row>
    <row r="34" spans="1:22" ht="12.75">
      <c r="A34" s="1" t="s">
        <v>22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</row>
    <row r="35" spans="1:25" ht="12.75">
      <c r="A35" s="1" t="s">
        <v>24</v>
      </c>
      <c r="W35">
        <v>2</v>
      </c>
      <c r="X35">
        <v>2</v>
      </c>
      <c r="Y35">
        <v>2</v>
      </c>
    </row>
    <row r="36" spans="1:4" ht="12.75">
      <c r="A36" s="1" t="s">
        <v>23</v>
      </c>
      <c r="C36">
        <v>-5</v>
      </c>
      <c r="D36">
        <v>-5</v>
      </c>
    </row>
    <row r="37" spans="1:21" ht="12.75">
      <c r="A37" s="1" t="s">
        <v>29</v>
      </c>
      <c r="S37">
        <v>1</v>
      </c>
      <c r="T37">
        <v>3</v>
      </c>
      <c r="U37">
        <v>5</v>
      </c>
    </row>
    <row r="38" spans="1:25" s="30" customFormat="1" ht="12.75">
      <c r="A38" s="31" t="s">
        <v>68</v>
      </c>
      <c r="B38" s="32"/>
      <c r="C38" s="30">
        <f aca="true" t="shared" si="11" ref="C38:Y38">SUM(C20:C37)</f>
        <v>-5</v>
      </c>
      <c r="D38" s="30">
        <f t="shared" si="11"/>
        <v>-9</v>
      </c>
      <c r="E38" s="30">
        <f t="shared" si="11"/>
        <v>1</v>
      </c>
      <c r="F38" s="30">
        <f t="shared" si="11"/>
        <v>1</v>
      </c>
      <c r="G38" s="30">
        <f t="shared" si="11"/>
        <v>6</v>
      </c>
      <c r="H38" s="30">
        <f t="shared" si="11"/>
        <v>5</v>
      </c>
      <c r="I38" s="30">
        <f t="shared" si="11"/>
        <v>7</v>
      </c>
      <c r="J38" s="30">
        <f t="shared" si="11"/>
        <v>9</v>
      </c>
      <c r="K38" s="30">
        <f>SUM(K20:K37)</f>
        <v>9</v>
      </c>
      <c r="L38" s="30">
        <f>SUM(L20:L37)</f>
        <v>11</v>
      </c>
      <c r="M38" s="30">
        <f>SUM(M20:M37)</f>
        <v>12</v>
      </c>
      <c r="N38" s="30">
        <f t="shared" si="11"/>
        <v>9</v>
      </c>
      <c r="O38" s="30">
        <f t="shared" si="11"/>
        <v>15</v>
      </c>
      <c r="P38" s="30">
        <f t="shared" si="11"/>
        <v>17</v>
      </c>
      <c r="Q38" s="30">
        <f t="shared" si="11"/>
        <v>18</v>
      </c>
      <c r="R38" s="30">
        <f t="shared" si="11"/>
        <v>19</v>
      </c>
      <c r="S38" s="30">
        <f t="shared" si="11"/>
        <v>12</v>
      </c>
      <c r="T38" s="30">
        <f t="shared" si="11"/>
        <v>14</v>
      </c>
      <c r="U38" s="30">
        <f t="shared" si="11"/>
        <v>16</v>
      </c>
      <c r="V38" s="30">
        <f t="shared" si="11"/>
        <v>12</v>
      </c>
      <c r="W38" s="30">
        <f t="shared" si="11"/>
        <v>16</v>
      </c>
      <c r="X38" s="30">
        <f t="shared" si="11"/>
        <v>19</v>
      </c>
      <c r="Y38" s="30">
        <f t="shared" si="11"/>
        <v>31</v>
      </c>
    </row>
    <row r="39" spans="1:25" ht="12.75">
      <c r="A39" s="1" t="s">
        <v>26</v>
      </c>
      <c r="C39" s="37">
        <f>MAX(0,(C38-(C2*5+4))/100)</f>
        <v>0</v>
      </c>
      <c r="D39" s="37">
        <f aca="true" t="shared" si="12" ref="D39:Y39">MAX(0,(D38-(D2*5+4))/100)</f>
        <v>0</v>
      </c>
      <c r="E39" s="37">
        <f t="shared" si="12"/>
        <v>0</v>
      </c>
      <c r="F39" s="37">
        <f t="shared" si="12"/>
        <v>0</v>
      </c>
      <c r="G39" s="38">
        <f t="shared" si="12"/>
        <v>0.02</v>
      </c>
      <c r="H39" s="37">
        <f t="shared" si="12"/>
        <v>0.01</v>
      </c>
      <c r="I39" s="37">
        <f t="shared" si="12"/>
        <v>0.03</v>
      </c>
      <c r="J39" s="37">
        <f t="shared" si="12"/>
        <v>0</v>
      </c>
      <c r="K39" s="37">
        <f>MAX(0,(K38-(K2*5+4))/100)</f>
        <v>0.05</v>
      </c>
      <c r="L39" s="37">
        <f>MAX(0,(L38-(L2*5+4))/100)</f>
        <v>0.02</v>
      </c>
      <c r="M39" s="37">
        <f>MAX(0,(M38-(M2*5+4))/100)</f>
        <v>0</v>
      </c>
      <c r="N39" s="37">
        <f t="shared" si="12"/>
        <v>0</v>
      </c>
      <c r="O39" s="37">
        <f t="shared" si="12"/>
        <v>0.11</v>
      </c>
      <c r="P39" s="37">
        <f t="shared" si="12"/>
        <v>0.08</v>
      </c>
      <c r="Q39" s="37">
        <f t="shared" si="12"/>
        <v>0.04</v>
      </c>
      <c r="R39" s="37">
        <f t="shared" si="12"/>
        <v>0</v>
      </c>
      <c r="S39" s="37">
        <f t="shared" si="12"/>
        <v>0.03</v>
      </c>
      <c r="T39" s="37">
        <f t="shared" si="12"/>
        <v>0</v>
      </c>
      <c r="U39" s="37">
        <f t="shared" si="12"/>
        <v>0</v>
      </c>
      <c r="V39" s="37">
        <f t="shared" si="12"/>
        <v>0</v>
      </c>
      <c r="W39" s="37">
        <f t="shared" si="12"/>
        <v>0</v>
      </c>
      <c r="X39" s="37">
        <f t="shared" si="12"/>
        <v>0</v>
      </c>
      <c r="Y39" s="37">
        <f t="shared" si="12"/>
        <v>0.02</v>
      </c>
    </row>
    <row r="40" spans="1:25" ht="12.75">
      <c r="A40" s="1" t="s">
        <v>27</v>
      </c>
      <c r="C40" s="37">
        <f>MAX(0,(C2*5-C38)/100)</f>
        <v>0.05</v>
      </c>
      <c r="D40" s="37">
        <f aca="true" t="shared" si="13" ref="D40:Y40">MAX(0,(D2*5-D38)/100)</f>
        <v>0.09</v>
      </c>
      <c r="E40" s="37">
        <f t="shared" si="13"/>
        <v>0</v>
      </c>
      <c r="F40" s="37">
        <f t="shared" si="13"/>
        <v>0.04</v>
      </c>
      <c r="G40" s="38">
        <f t="shared" si="13"/>
        <v>0</v>
      </c>
      <c r="H40" s="37">
        <f t="shared" si="13"/>
        <v>0</v>
      </c>
      <c r="I40" s="37">
        <f>MAX(0,(I2*5-I38)/100)</f>
        <v>0</v>
      </c>
      <c r="J40" s="37">
        <f t="shared" si="13"/>
        <v>0</v>
      </c>
      <c r="K40" s="37">
        <f>MAX(0,(K2*5-K38)/100)</f>
        <v>0</v>
      </c>
      <c r="L40" s="37">
        <f>MAX(0,(L2*5-L38)/100)</f>
        <v>0</v>
      </c>
      <c r="M40" s="37">
        <f>MAX(0,(M2*5-M38)/100)</f>
        <v>0</v>
      </c>
      <c r="N40" s="37">
        <f t="shared" si="13"/>
        <v>0.06</v>
      </c>
      <c r="O40" s="37">
        <f t="shared" si="13"/>
        <v>0</v>
      </c>
      <c r="P40" s="37">
        <f>MAX(0,(P2*5-P38)/100)</f>
        <v>0</v>
      </c>
      <c r="Q40" s="37">
        <f t="shared" si="13"/>
        <v>0</v>
      </c>
      <c r="R40" s="37">
        <f t="shared" si="13"/>
        <v>0</v>
      </c>
      <c r="S40" s="37">
        <f>MAX(0,(S2*5-S38)/100)</f>
        <v>0</v>
      </c>
      <c r="T40" s="37">
        <f>MAX(0,(T2*5-T38)/100)</f>
        <v>0</v>
      </c>
      <c r="U40" s="37">
        <f t="shared" si="13"/>
        <v>0</v>
      </c>
      <c r="V40" s="37">
        <f t="shared" si="13"/>
        <v>0.03</v>
      </c>
      <c r="W40" s="37">
        <f t="shared" si="13"/>
        <v>0</v>
      </c>
      <c r="X40" s="37">
        <f t="shared" si="13"/>
        <v>0.01</v>
      </c>
      <c r="Y40" s="37">
        <f t="shared" si="13"/>
        <v>0</v>
      </c>
    </row>
    <row r="43" ht="12.75">
      <c r="A43" s="2" t="s">
        <v>73</v>
      </c>
    </row>
    <row r="44" ht="12.75">
      <c r="A44" s="1" t="s">
        <v>74</v>
      </c>
    </row>
    <row r="45" ht="12.75">
      <c r="A45" s="1" t="s">
        <v>75</v>
      </c>
    </row>
    <row r="48" spans="1:2" ht="12.75">
      <c r="A48" s="1" t="str">
        <f>Values!A3</f>
        <v>Cold</v>
      </c>
      <c r="B48" s="21">
        <v>1</v>
      </c>
    </row>
    <row r="49" spans="1:2" ht="12.75">
      <c r="A49" s="1" t="str">
        <f>Values!A4</f>
        <v>Hellish</v>
      </c>
      <c r="B49" s="21">
        <v>5</v>
      </c>
    </row>
    <row r="50" spans="1:2" ht="12.75">
      <c r="A50" s="1" t="str">
        <f>Values!A5</f>
        <v>Temperate</v>
      </c>
      <c r="B50" s="21">
        <v>3</v>
      </c>
    </row>
    <row r="51" spans="1:2" ht="12.75">
      <c r="A51" s="1" t="str">
        <f>Values!A6</f>
        <v>Tropical</v>
      </c>
      <c r="B51" s="21">
        <v>4</v>
      </c>
    </row>
    <row r="52" spans="1:2" ht="12.75">
      <c r="A52" s="1" t="s">
        <v>79</v>
      </c>
      <c r="B52" s="21">
        <v>2</v>
      </c>
    </row>
    <row r="53" spans="1:2" ht="12.75">
      <c r="A53" s="1" t="str">
        <f>Values!A8</f>
        <v>V.Cold</v>
      </c>
      <c r="B53" s="21">
        <v>0</v>
      </c>
    </row>
  </sheetData>
  <dataValidations count="2">
    <dataValidation type="list" allowBlank="1" showInputMessage="1" showErrorMessage="1" sqref="C19:Y19">
      <formula1>$A$44:$A$45</formula1>
    </dataValidation>
    <dataValidation type="list" allowBlank="1" showInputMessage="1" showErrorMessage="1" sqref="C1:Y1">
      <formula1>$A$48:$A$53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Koo</dc:creator>
  <cp:keywords/>
  <dc:description/>
  <cp:lastModifiedBy>Gene Koo</cp:lastModifiedBy>
  <dcterms:created xsi:type="dcterms:W3CDTF">2006-07-05T00:16:44Z</dcterms:created>
  <dcterms:modified xsi:type="dcterms:W3CDTF">2006-07-08T01:07:14Z</dcterms:modified>
  <cp:category/>
  <cp:version/>
  <cp:contentType/>
  <cp:contentStatus/>
</cp:coreProperties>
</file>